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D\2024 Cases\PAC-E-24-04 GRC\5-31-24 Application and Direct Testimony\working docs\7_Ramon J. Mitchell\"/>
    </mc:Choice>
  </mc:AlternateContent>
  <xr:revisionPtr revIDLastSave="0" documentId="13_ncr:1_{75422AA1-EAD3-48F9-AB7A-8B9EE080BD9E}" xr6:coauthVersionLast="47" xr6:coauthVersionMax="47" xr10:uidLastSave="{00000000-0000-0000-0000-000000000000}"/>
  <bookViews>
    <workbookView xWindow="-18855" yWindow="405" windowWidth="15255" windowHeight="14160" xr2:uid="{81ED4EDC-CAC8-47CE-A7B3-78C951297400}"/>
  </bookViews>
  <sheets>
    <sheet name="Exhibit 23" sheetId="1" r:id="rId1"/>
  </sheets>
  <definedNames>
    <definedName name="__123Graph_A" localSheetId="0" hidden="1">#REF!</definedName>
    <definedName name="__123Graph_A" hidden="1">#REF!</definedName>
    <definedName name="__123Graph_B" hidden="1">#REF!</definedName>
    <definedName name="__123Graph_D" hidden="1">#REF!</definedName>
    <definedName name="_Fill" localSheetId="0" hidden="1">#REF!</definedName>
    <definedName name="_Fill" hidden="1">#REF!</definedName>
    <definedName name="_xlnm._FilterDatabase" localSheetId="0" hidden="1">'Exhibit 23'!$A$7:$P$15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#REF!</definedName>
    <definedName name="Adjustment" localSheetId="0">#REF!</definedName>
    <definedName name="Adjustment">#REF!</definedName>
    <definedName name="anscount" hidden="1">1</definedName>
    <definedName name="AverageFuelCost" localSheetId="0">#REF!</definedName>
    <definedName name="AverageFuelCost">#REF!</definedName>
    <definedName name="Burn" localSheetId="0">#REF!</definedName>
    <definedName name="Burn">#REF!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ntractTypeDol" localSheetId="0">#REF!</definedName>
    <definedName name="ContractTypeDol">#REF!</definedName>
    <definedName name="ContractTypeMWh" localSheetId="0">#REF!</definedName>
    <definedName name="ContractTypeMWh">#REF!</definedName>
    <definedName name="Date" localSheetId="0">#REF!</definedName>
    <definedName name="Date">#REF!</definedName>
    <definedName name="DispatchSum">"GRID Thermal Generation!R2C1:R4C2"</definedName>
    <definedName name="Dollars" localSheetId="0">'Exhibit 23'!$E$1:$FV$222</definedName>
    <definedName name="Dollars">#REF!</definedName>
    <definedName name="DollarsNameA" localSheetId="0">'Exhibit 23'!$A$1:$A$222</definedName>
    <definedName name="DollarsNameA">#REF!</definedName>
    <definedName name="DollarsNameB" localSheetId="0">'Exhibit 23'!$B$1:$B$222</definedName>
    <definedName name="DollarsNameB">#REF!</definedName>
    <definedName name="DollarsNameC" localSheetId="0">'Exhibit 23'!$C$1:$C$222</definedName>
    <definedName name="DollarsNameC">#REF!</definedName>
    <definedName name="DUDE" localSheetId="0" hidden="1">#REF!</definedName>
    <definedName name="DUDE" hidden="1">#REF!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INSERTPOINT">#REF!</definedName>
    <definedName name="INSERTPOINT2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x_Trapped" localSheetId="0">#REF!</definedName>
    <definedName name="Max_Trapped">#REF!</definedName>
    <definedName name="MMBtu" localSheetId="0">#REF!</definedName>
    <definedName name="MMBtu">#REF!</definedName>
    <definedName name="Month" localSheetId="0">'Exhibit 23'!$E$1:$FV$1</definedName>
    <definedName name="Month">#REF!</definedName>
    <definedName name="Months" localSheetId="0">#REF!</definedName>
    <definedName name="Months">#REF!</definedName>
    <definedName name="MWh" localSheetId="0">'Exhibit 23'!$E$225:$FV$294</definedName>
    <definedName name="MWh">#REF!</definedName>
    <definedName name="MWhNameA" localSheetId="0">'Exhibit 23'!$A$225:$A$294</definedName>
    <definedName name="MWhNameA">#REF!</definedName>
    <definedName name="MWhNameB" localSheetId="0">'Exhibit 23'!$B$225:$B$294</definedName>
    <definedName name="MWhNameB">#REF!</definedName>
    <definedName name="MWhNameC" localSheetId="0">'Exhibit 23'!$C$225:$C$294</definedName>
    <definedName name="MWhNameC">#REF!</definedName>
    <definedName name="NameAverageFuelCost" localSheetId="0">#REF!</definedName>
    <definedName name="NameAverageFuelCost">#REF!</definedName>
    <definedName name="NameBurn" localSheetId="0">#REF!</definedName>
    <definedName name="NameBurn">#REF!</definedName>
    <definedName name="NameMMBtu" localSheetId="0">#REF!</definedName>
    <definedName name="NameMMBtu">#REF!</definedName>
    <definedName name="NameMWh" localSheetId="0">#REF!</definedName>
    <definedName name="NameMWh">#REF!</definedName>
    <definedName name="OFPC_Date">#REF!</definedName>
    <definedName name="Old_Report">#REF!</definedName>
    <definedName name="_xlnm.Print_Area" localSheetId="0">'Exhibit 23'!$A$1:$P$294</definedName>
    <definedName name="PSATable" localSheetId="0">#REF!</definedName>
    <definedName name="PSATable">#REF!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orkbook_Name">#REF!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15" i="1"/>
  <c r="F166" i="1"/>
  <c r="E183" i="1"/>
  <c r="F183" i="1"/>
  <c r="F202" i="1"/>
  <c r="C200" i="1"/>
  <c r="F225" i="1"/>
  <c r="E225" i="1"/>
  <c r="F238" i="1"/>
  <c r="F259" i="1"/>
  <c r="F291" i="1"/>
  <c r="E259" i="1" l="1"/>
  <c r="E291" i="1"/>
  <c r="F215" i="1"/>
  <c r="E238" i="1"/>
  <c r="E215" i="1"/>
  <c r="E202" i="1"/>
  <c r="E166" i="1"/>
  <c r="E157" i="1"/>
  <c r="F157" i="1"/>
  <c r="F34" i="1"/>
  <c r="E46" i="1"/>
  <c r="E34" i="1"/>
  <c r="F46" i="1"/>
  <c r="G4" i="1"/>
  <c r="F15" i="1" l="1"/>
  <c r="E48" i="1"/>
  <c r="H4" i="1"/>
  <c r="G202" i="1" l="1"/>
  <c r="G291" i="1"/>
  <c r="G157" i="1"/>
  <c r="G166" i="1"/>
  <c r="F48" i="1"/>
  <c r="G238" i="1"/>
  <c r="G259" i="1"/>
  <c r="G225" i="1"/>
  <c r="G46" i="1"/>
  <c r="G183" i="1"/>
  <c r="G15" i="1"/>
  <c r="G215" i="1"/>
  <c r="G34" i="1"/>
  <c r="I4" i="1"/>
  <c r="H183" i="1"/>
  <c r="H225" i="1"/>
  <c r="H291" i="1" l="1"/>
  <c r="H46" i="1"/>
  <c r="H166" i="1"/>
  <c r="H238" i="1"/>
  <c r="H202" i="1"/>
  <c r="H157" i="1"/>
  <c r="H34" i="1"/>
  <c r="H259" i="1"/>
  <c r="H15" i="1"/>
  <c r="H215" i="1"/>
  <c r="J4" i="1"/>
  <c r="G48" i="1"/>
  <c r="I291" i="1" l="1"/>
  <c r="H48" i="1"/>
  <c r="I166" i="1"/>
  <c r="I15" i="1"/>
  <c r="I157" i="1"/>
  <c r="I202" i="1"/>
  <c r="I238" i="1"/>
  <c r="I34" i="1"/>
  <c r="I215" i="1"/>
  <c r="I225" i="1"/>
  <c r="I183" i="1"/>
  <c r="I259" i="1"/>
  <c r="I46" i="1"/>
  <c r="K4" i="1"/>
  <c r="J166" i="1"/>
  <c r="J225" i="1"/>
  <c r="J202" i="1" l="1"/>
  <c r="J157" i="1"/>
  <c r="J238" i="1"/>
  <c r="J215" i="1"/>
  <c r="J291" i="1"/>
  <c r="J46" i="1"/>
  <c r="J183" i="1"/>
  <c r="I48" i="1"/>
  <c r="L4" i="1"/>
  <c r="J34" i="1"/>
  <c r="J15" i="1"/>
  <c r="J259" i="1"/>
  <c r="K202" i="1" l="1"/>
  <c r="M4" i="1"/>
  <c r="K291" i="1"/>
  <c r="K166" i="1"/>
  <c r="K157" i="1"/>
  <c r="K259" i="1"/>
  <c r="K238" i="1"/>
  <c r="K225" i="1"/>
  <c r="K46" i="1"/>
  <c r="K215" i="1"/>
  <c r="K34" i="1"/>
  <c r="K15" i="1"/>
  <c r="K183" i="1"/>
  <c r="J48" i="1"/>
  <c r="L215" i="1" l="1"/>
  <c r="L157" i="1"/>
  <c r="N4" i="1"/>
  <c r="L202" i="1"/>
  <c r="L225" i="1"/>
  <c r="L15" i="1"/>
  <c r="L291" i="1"/>
  <c r="L259" i="1"/>
  <c r="L238" i="1"/>
  <c r="L46" i="1"/>
  <c r="L183" i="1"/>
  <c r="K48" i="1"/>
  <c r="L166" i="1"/>
  <c r="L34" i="1"/>
  <c r="M238" i="1" l="1"/>
  <c r="M166" i="1"/>
  <c r="M202" i="1"/>
  <c r="M183" i="1"/>
  <c r="M291" i="1"/>
  <c r="M259" i="1"/>
  <c r="L48" i="1"/>
  <c r="M225" i="1"/>
  <c r="M46" i="1"/>
  <c r="O4" i="1"/>
  <c r="N15" i="1"/>
  <c r="N183" i="1"/>
  <c r="M157" i="1"/>
  <c r="M15" i="1"/>
  <c r="M215" i="1"/>
  <c r="M34" i="1"/>
  <c r="N259" i="1" l="1"/>
  <c r="N225" i="1"/>
  <c r="P4" i="1"/>
  <c r="O183" i="1"/>
  <c r="O225" i="1"/>
  <c r="N291" i="1"/>
  <c r="N46" i="1"/>
  <c r="N48" i="1" s="1"/>
  <c r="N215" i="1"/>
  <c r="N238" i="1"/>
  <c r="N166" i="1"/>
  <c r="N157" i="1"/>
  <c r="N34" i="1"/>
  <c r="M48" i="1"/>
  <c r="N202" i="1"/>
  <c r="O259" i="1" l="1"/>
  <c r="O215" i="1"/>
  <c r="O46" i="1"/>
  <c r="O291" i="1"/>
  <c r="O15" i="1"/>
  <c r="O34" i="1"/>
  <c r="O202" i="1"/>
  <c r="O166" i="1"/>
  <c r="O157" i="1"/>
  <c r="D13" i="1"/>
  <c r="D24" i="1"/>
  <c r="D32" i="1"/>
  <c r="D43" i="1"/>
  <c r="D56" i="1"/>
  <c r="D64" i="1"/>
  <c r="D72" i="1"/>
  <c r="D21" i="1"/>
  <c r="D29" i="1"/>
  <c r="D40" i="1"/>
  <c r="D53" i="1"/>
  <c r="D61" i="1"/>
  <c r="D69" i="1"/>
  <c r="D26" i="1"/>
  <c r="D58" i="1"/>
  <c r="D66" i="1"/>
  <c r="D74" i="1"/>
  <c r="D20" i="1"/>
  <c r="D28" i="1"/>
  <c r="D39" i="1"/>
  <c r="D60" i="1"/>
  <c r="D68" i="1"/>
  <c r="D76" i="1"/>
  <c r="D25" i="1"/>
  <c r="D11" i="1"/>
  <c r="D22" i="1"/>
  <c r="D30" i="1"/>
  <c r="D41" i="1"/>
  <c r="D54" i="1"/>
  <c r="D62" i="1"/>
  <c r="D70" i="1"/>
  <c r="D19" i="1"/>
  <c r="D27" i="1"/>
  <c r="D38" i="1"/>
  <c r="D59" i="1"/>
  <c r="D67" i="1"/>
  <c r="D75" i="1"/>
  <c r="D12" i="1"/>
  <c r="D44" i="1"/>
  <c r="D63" i="1"/>
  <c r="D86" i="1"/>
  <c r="D94" i="1"/>
  <c r="D119" i="1"/>
  <c r="D127" i="1"/>
  <c r="D65" i="1"/>
  <c r="D73" i="1"/>
  <c r="D82" i="1"/>
  <c r="D91" i="1"/>
  <c r="D105" i="1"/>
  <c r="D116" i="1"/>
  <c r="D23" i="1"/>
  <c r="D55" i="1"/>
  <c r="D79" i="1"/>
  <c r="D88" i="1"/>
  <c r="D96" i="1"/>
  <c r="D113" i="1"/>
  <c r="D57" i="1"/>
  <c r="D85" i="1"/>
  <c r="D93" i="1"/>
  <c r="D118" i="1"/>
  <c r="D77" i="1"/>
  <c r="D81" i="1"/>
  <c r="D90" i="1"/>
  <c r="D98" i="1"/>
  <c r="D115" i="1"/>
  <c r="D123" i="1"/>
  <c r="D31" i="1"/>
  <c r="D87" i="1"/>
  <c r="D95" i="1"/>
  <c r="D112" i="1"/>
  <c r="D71" i="1"/>
  <c r="D83" i="1"/>
  <c r="D92" i="1"/>
  <c r="D117" i="1"/>
  <c r="D125" i="1"/>
  <c r="D89" i="1"/>
  <c r="D130" i="1"/>
  <c r="D132" i="1"/>
  <c r="D140" i="1"/>
  <c r="D148" i="1"/>
  <c r="D173" i="1"/>
  <c r="D128" i="1"/>
  <c r="D137" i="1"/>
  <c r="D145" i="1"/>
  <c r="D153" i="1"/>
  <c r="D114" i="1"/>
  <c r="D134" i="1"/>
  <c r="D142" i="1"/>
  <c r="D97" i="1"/>
  <c r="D124" i="1"/>
  <c r="D131" i="1"/>
  <c r="D139" i="1"/>
  <c r="D147" i="1"/>
  <c r="D155" i="1"/>
  <c r="D129" i="1"/>
  <c r="D136" i="1"/>
  <c r="D144" i="1"/>
  <c r="D152" i="1"/>
  <c r="D163" i="1"/>
  <c r="D177" i="1"/>
  <c r="D42" i="1"/>
  <c r="D80" i="1"/>
  <c r="D122" i="1"/>
  <c r="D133" i="1"/>
  <c r="D141" i="1"/>
  <c r="D149" i="1"/>
  <c r="D174" i="1"/>
  <c r="D78" i="1"/>
  <c r="D120" i="1"/>
  <c r="D121" i="1"/>
  <c r="D126" i="1"/>
  <c r="D138" i="1"/>
  <c r="D146" i="1"/>
  <c r="D154" i="1"/>
  <c r="D179" i="1"/>
  <c r="D143" i="1"/>
  <c r="D178" i="1"/>
  <c r="D188" i="1"/>
  <c r="D196" i="1"/>
  <c r="D210" i="1"/>
  <c r="D223" i="1"/>
  <c r="D234" i="1"/>
  <c r="D180" i="1"/>
  <c r="D193" i="1"/>
  <c r="D207" i="1"/>
  <c r="D231" i="1"/>
  <c r="D150" i="1"/>
  <c r="D190" i="1"/>
  <c r="D198" i="1"/>
  <c r="D212" i="1"/>
  <c r="D162" i="1"/>
  <c r="D181" i="1"/>
  <c r="D187" i="1"/>
  <c r="D195" i="1"/>
  <c r="D209" i="1"/>
  <c r="D221" i="1"/>
  <c r="D233" i="1"/>
  <c r="D192" i="1"/>
  <c r="D206" i="1"/>
  <c r="D230" i="1"/>
  <c r="D135" i="1"/>
  <c r="D176" i="1"/>
  <c r="D189" i="1"/>
  <c r="D197" i="1"/>
  <c r="D200" i="1"/>
  <c r="D211" i="1"/>
  <c r="D161" i="1"/>
  <c r="D194" i="1"/>
  <c r="D208" i="1"/>
  <c r="D232" i="1"/>
  <c r="D269" i="1"/>
  <c r="D277" i="1"/>
  <c r="D285" i="1"/>
  <c r="D254" i="1"/>
  <c r="D266" i="1"/>
  <c r="D274" i="1"/>
  <c r="D151" i="1"/>
  <c r="D263" i="1"/>
  <c r="D271" i="1"/>
  <c r="D279" i="1"/>
  <c r="D287" i="1"/>
  <c r="D256" i="1"/>
  <c r="D268" i="1"/>
  <c r="D276" i="1"/>
  <c r="D284" i="1"/>
  <c r="D191" i="1"/>
  <c r="D213" i="1"/>
  <c r="D229" i="1"/>
  <c r="D235" i="1"/>
  <c r="D253" i="1"/>
  <c r="D265" i="1"/>
  <c r="D273" i="1"/>
  <c r="D281" i="1"/>
  <c r="D270" i="1"/>
  <c r="D278" i="1"/>
  <c r="D286" i="1"/>
  <c r="D236" i="1"/>
  <c r="D255" i="1"/>
  <c r="D267" i="1"/>
  <c r="D275" i="1"/>
  <c r="D175" i="1"/>
  <c r="D282" i="1"/>
  <c r="D264" i="1"/>
  <c r="D199" i="1"/>
  <c r="D272" i="1"/>
  <c r="D289" i="1"/>
  <c r="D280" i="1"/>
  <c r="D283" i="1"/>
  <c r="O238" i="1"/>
  <c r="P202" i="1" l="1"/>
  <c r="D186" i="1"/>
  <c r="D202" i="1" s="1"/>
  <c r="P238" i="1"/>
  <c r="D238" i="1" s="1"/>
  <c r="D228" i="1"/>
  <c r="O48" i="1"/>
  <c r="D246" i="1"/>
  <c r="P166" i="1"/>
  <c r="D160" i="1"/>
  <c r="P215" i="1"/>
  <c r="D205" i="1"/>
  <c r="P46" i="1"/>
  <c r="D37" i="1"/>
  <c r="D242" i="1"/>
  <c r="P225" i="1"/>
  <c r="D220" i="1"/>
  <c r="D225" i="1" s="1"/>
  <c r="D52" i="1"/>
  <c r="P15" i="1"/>
  <c r="D15" i="1" s="1"/>
  <c r="D10" i="1"/>
  <c r="D244" i="1"/>
  <c r="P157" i="1"/>
  <c r="D157" i="1" s="1"/>
  <c r="D111" i="1"/>
  <c r="P34" i="1"/>
  <c r="D34" i="1" s="1"/>
  <c r="D18" i="1"/>
  <c r="D245" i="1"/>
  <c r="D248" i="1"/>
  <c r="P259" i="1"/>
  <c r="D259" i="1" s="1"/>
  <c r="D241" i="1"/>
  <c r="D247" i="1"/>
  <c r="D249" i="1"/>
  <c r="P291" i="1"/>
  <c r="D262" i="1"/>
  <c r="D243" i="1"/>
  <c r="P183" i="1"/>
  <c r="D183" i="1" s="1"/>
  <c r="D172" i="1"/>
  <c r="D215" i="1" l="1"/>
  <c r="D291" i="1"/>
  <c r="D166" i="1"/>
  <c r="P48" i="1"/>
  <c r="D48" i="1" s="1"/>
  <c r="D46" i="1"/>
  <c r="M108" i="1" l="1"/>
  <c r="N108" i="1" l="1"/>
  <c r="M168" i="1"/>
  <c r="M217" i="1" s="1"/>
  <c r="M293" i="1" s="1"/>
  <c r="F108" i="1"/>
  <c r="K108" i="1"/>
  <c r="L108" i="1"/>
  <c r="I108" i="1"/>
  <c r="P108" i="1"/>
  <c r="J108" i="1"/>
  <c r="G108" i="1"/>
  <c r="O108" i="1"/>
  <c r="H108" i="1"/>
  <c r="H168" i="1" l="1"/>
  <c r="H217" i="1" s="1"/>
  <c r="H293" i="1" s="1"/>
  <c r="O168" i="1"/>
  <c r="O217" i="1" s="1"/>
  <c r="O293" i="1" s="1"/>
  <c r="G168" i="1"/>
  <c r="G217" i="1" s="1"/>
  <c r="G293" i="1" s="1"/>
  <c r="J168" i="1"/>
  <c r="J217" i="1" s="1"/>
  <c r="J293" i="1" s="1"/>
  <c r="P168" i="1"/>
  <c r="P217" i="1" s="1"/>
  <c r="P293" i="1" s="1"/>
  <c r="I168" i="1"/>
  <c r="I217" i="1" s="1"/>
  <c r="I293" i="1" s="1"/>
  <c r="L168" i="1"/>
  <c r="L217" i="1" s="1"/>
  <c r="L293" i="1" s="1"/>
  <c r="K168" i="1"/>
  <c r="K217" i="1" s="1"/>
  <c r="K293" i="1" s="1"/>
  <c r="F168" i="1"/>
  <c r="F217" i="1" s="1"/>
  <c r="F293" i="1" s="1"/>
  <c r="N168" i="1"/>
  <c r="N217" i="1" s="1"/>
  <c r="N293" i="1" s="1"/>
  <c r="D106" i="1"/>
  <c r="E108" i="1"/>
  <c r="D108" i="1" l="1"/>
  <c r="E168" i="1"/>
  <c r="D168" i="1" l="1"/>
  <c r="E217" i="1"/>
  <c r="D217" i="1" l="1"/>
  <c r="E293" i="1"/>
  <c r="D293" i="1" l="1"/>
</calcChain>
</file>

<file path=xl/sharedStrings.xml><?xml version="1.0" encoding="utf-8"?>
<sst xmlns="http://schemas.openxmlformats.org/spreadsheetml/2006/main" count="296" uniqueCount="219">
  <si>
    <t>PSCo Exchange</t>
  </si>
  <si>
    <t>Storage &amp; Exchange</t>
  </si>
  <si>
    <t>QF Wyoming</t>
  </si>
  <si>
    <t>QF Washington</t>
  </si>
  <si>
    <t>QF Utah</t>
  </si>
  <si>
    <t>QF Oregon</t>
  </si>
  <si>
    <t>QF Idaho</t>
  </si>
  <si>
    <t>QF California</t>
  </si>
  <si>
    <t>Naughton - Gas</t>
  </si>
  <si>
    <t>Lake Side 2</t>
  </si>
  <si>
    <t>Lake Side 1</t>
  </si>
  <si>
    <t>Jim Bridger - Gas</t>
  </si>
  <si>
    <t>Hermiston</t>
  </si>
  <si>
    <t>Gadsby CT</t>
  </si>
  <si>
    <t>Gadsby</t>
  </si>
  <si>
    <t>Currant Creek</t>
  </si>
  <si>
    <t>Chehalis</t>
  </si>
  <si>
    <t>Wyodak</t>
  </si>
  <si>
    <t>Naughton</t>
  </si>
  <si>
    <t>Jim Bridger</t>
  </si>
  <si>
    <t>Huntington</t>
  </si>
  <si>
    <t>Hunter</t>
  </si>
  <si>
    <t>Hayden</t>
  </si>
  <si>
    <t>Dave Johnston</t>
  </si>
  <si>
    <t>Craig</t>
  </si>
  <si>
    <t>Colstrip</t>
  </si>
  <si>
    <t>Blundell</t>
  </si>
  <si>
    <t>Total System Balancing Purchases</t>
  </si>
  <si>
    <t>Emergency Purchases</t>
  </si>
  <si>
    <t>Palo Verde</t>
  </si>
  <si>
    <t>NOB</t>
  </si>
  <si>
    <t>Mona</t>
  </si>
  <si>
    <t>Mid Columbia</t>
  </si>
  <si>
    <t>Mead</t>
  </si>
  <si>
    <t>Four Corners</t>
  </si>
  <si>
    <t>COB</t>
  </si>
  <si>
    <t>System Balancing Purchases</t>
  </si>
  <si>
    <t>Total Short Term Firm Purchases</t>
  </si>
  <si>
    <t>Wyoming</t>
  </si>
  <si>
    <t>West Main</t>
  </si>
  <si>
    <t>Washington</t>
  </si>
  <si>
    <t>Utah</t>
  </si>
  <si>
    <t>SP15</t>
  </si>
  <si>
    <t>Idaho</t>
  </si>
  <si>
    <t>Colorado</t>
  </si>
  <si>
    <t>Short Term Firm Purchases</t>
  </si>
  <si>
    <t>Mid-Columbia Contracts Total</t>
  </si>
  <si>
    <t>Grant Surplus</t>
  </si>
  <si>
    <t>Grant Meaningful Priority</t>
  </si>
  <si>
    <t>Grant Reasonable</t>
  </si>
  <si>
    <t>Douglas - Wells</t>
  </si>
  <si>
    <t>Mid-Columbia Contracts</t>
  </si>
  <si>
    <t>Qualifying Facilities Total</t>
  </si>
  <si>
    <t>Utah Red Hills Solar QF</t>
  </si>
  <si>
    <t>Utah Pavant Solar QF</t>
  </si>
  <si>
    <t>Three Peaks Solar QF</t>
  </si>
  <si>
    <t>Tesoro QF</t>
  </si>
  <si>
    <t>Sweetwater Solar QF</t>
  </si>
  <si>
    <t>Sunnyside QF</t>
  </si>
  <si>
    <t>Spanish Fork Wind 2 QF</t>
  </si>
  <si>
    <t>Sage III Solar QF</t>
  </si>
  <si>
    <t>Sage II Solar QF</t>
  </si>
  <si>
    <t>Sage I Solar QF</t>
  </si>
  <si>
    <t>Roseburg Dillard QF</t>
  </si>
  <si>
    <t>Power County South Wind QF</t>
  </si>
  <si>
    <t>Power County North Wind QF</t>
  </si>
  <si>
    <t>Pioneer Wind Park I QF</t>
  </si>
  <si>
    <t>Pavant II Solar QF</t>
  </si>
  <si>
    <t>Oregon Wind Farm QF</t>
  </si>
  <si>
    <t>North Point Wind QF</t>
  </si>
  <si>
    <t>Mountain Wind 2 QF</t>
  </si>
  <si>
    <t>Mountain Wind 1 QF</t>
  </si>
  <si>
    <t>Latigo Wind Park QF</t>
  </si>
  <si>
    <t>Iron Springs Solar QF</t>
  </si>
  <si>
    <t>Granite Mountain West Solar QF</t>
  </si>
  <si>
    <t>Granite Mountain East Solar QF</t>
  </si>
  <si>
    <t>Five Pine Wind QF</t>
  </si>
  <si>
    <t>ExxonMobil QF</t>
  </si>
  <si>
    <t>Escalante Solar III QF</t>
  </si>
  <si>
    <t>Escalante Solar II QF</t>
  </si>
  <si>
    <t>Escalante Solar I QF</t>
  </si>
  <si>
    <t>Enterprise Solar I QF</t>
  </si>
  <si>
    <t>DCFP QF</t>
  </si>
  <si>
    <t>Chopin Wind QF</t>
  </si>
  <si>
    <t>Biomass One QF</t>
  </si>
  <si>
    <t>Qualifying Facilities</t>
  </si>
  <si>
    <t>Long Term Firm Purchases Total</t>
  </si>
  <si>
    <t>Wolverine Creek Wind</t>
  </si>
  <si>
    <t>Top of the World Wind</t>
  </si>
  <si>
    <t>Three Buttes Wind</t>
  </si>
  <si>
    <t>Small Purchases west</t>
  </si>
  <si>
    <t>Small Purchases east</t>
  </si>
  <si>
    <t>Sigurd Solar</t>
  </si>
  <si>
    <t>Prineville Solar</t>
  </si>
  <si>
    <t>PGE Cove</t>
  </si>
  <si>
    <t>Pavant III Solar</t>
  </si>
  <si>
    <t>Monsanto Reserves</t>
  </si>
  <si>
    <t>Old Mill Solar</t>
  </si>
  <si>
    <t>Nucor</t>
  </si>
  <si>
    <t>Milford Solar</t>
  </si>
  <si>
    <t>Milican Solar</t>
  </si>
  <si>
    <t>MagCorp Reserves</t>
  </si>
  <si>
    <t>Hurricane Purchase</t>
  </si>
  <si>
    <t>Hunter Solar</t>
  </si>
  <si>
    <t>Gemstate</t>
  </si>
  <si>
    <t>Elektron Solar 25yr</t>
  </si>
  <si>
    <t>Elektron Solar 20yr</t>
  </si>
  <si>
    <t>Eagle Mountain - UAMPS/UMPA</t>
  </si>
  <si>
    <t>Deseret Purchase</t>
  </si>
  <si>
    <t>Cove Mountain Solar</t>
  </si>
  <si>
    <t>Combine Hills Wind</t>
  </si>
  <si>
    <t>Cedar Springs Wind</t>
  </si>
  <si>
    <t>Appaloosa 1B Solar</t>
  </si>
  <si>
    <t>Appaloosa 1A Solar</t>
  </si>
  <si>
    <t>Long Term Firm Purchases</t>
  </si>
  <si>
    <t>Purchased Power &amp; Net Interchange</t>
  </si>
  <si>
    <t>Total Special Sales For Resale</t>
  </si>
  <si>
    <t>Total System Balancing Sales</t>
  </si>
  <si>
    <t>Trapped Energy</t>
  </si>
  <si>
    <t>System Balancing Sales</t>
  </si>
  <si>
    <t>Total Short Term Firm Sales</t>
  </si>
  <si>
    <t>Short Term Firm Sales</t>
  </si>
  <si>
    <t>Total Long Term Firm Sales</t>
  </si>
  <si>
    <t>Leaning Juniper Revenue</t>
  </si>
  <si>
    <t>Hurricane Sale</t>
  </si>
  <si>
    <t>Black Hills</t>
  </si>
  <si>
    <t>Long Term Firm Sales</t>
  </si>
  <si>
    <t>Special Sales For Resale</t>
  </si>
  <si>
    <t>Rock River 1</t>
  </si>
  <si>
    <t>Rock Creek 2</t>
  </si>
  <si>
    <t>Rock Creek 1</t>
  </si>
  <si>
    <t>TB Flats Wind</t>
  </si>
  <si>
    <t>Seven Mile II Wind</t>
  </si>
  <si>
    <t>Seven Mile Wind</t>
  </si>
  <si>
    <t>Rolling Hills Wind</t>
  </si>
  <si>
    <t>Pryor Mountain Wind</t>
  </si>
  <si>
    <t>McFadden Ridge Wind</t>
  </si>
  <si>
    <t>Marengo II Wind</t>
  </si>
  <si>
    <t>Marengo I Wind</t>
  </si>
  <si>
    <t>Leaning Juniper 1</t>
  </si>
  <si>
    <t>High Plains Wind</t>
  </si>
  <si>
    <t>Goodnoe Wind</t>
  </si>
  <si>
    <t>Glenrock III Wind</t>
  </si>
  <si>
    <t>Glenrock Wind</t>
  </si>
  <si>
    <t>Foote Creek IV Wind</t>
  </si>
  <si>
    <t>Foote Creek III Wind</t>
  </si>
  <si>
    <t>Foote Creek II Wind</t>
  </si>
  <si>
    <t>Foote Creek I Wind</t>
  </si>
  <si>
    <t>Ekola Flats Wind</t>
  </si>
  <si>
    <t>Dunlap I Wind</t>
  </si>
  <si>
    <t>Cedar Springs Wind II</t>
  </si>
  <si>
    <t>Blundell Bottoming Cycle</t>
  </si>
  <si>
    <t>Black Cap Solar</t>
  </si>
  <si>
    <t>Borah</t>
  </si>
  <si>
    <t>Total Storage &amp; Exchange</t>
  </si>
  <si>
    <t>SCL State Line</t>
  </si>
  <si>
    <t>EWEB FC I</t>
  </si>
  <si>
    <t>Cowlitz Swift</t>
  </si>
  <si>
    <t>Umpqua Storage Placeholder</t>
  </si>
  <si>
    <t>Faraday Solar_BESS</t>
  </si>
  <si>
    <t>Green River Energy Center_BESS</t>
  </si>
  <si>
    <t>Fremont Solar_BESS</t>
  </si>
  <si>
    <t>Rush lake_BESS</t>
  </si>
  <si>
    <t>Total Long Term Firm Purchases</t>
  </si>
  <si>
    <t>Skysol Solar QF</t>
  </si>
  <si>
    <t>UT Schedule Adjustment</t>
  </si>
  <si>
    <t>OR Schedule 126 CSP</t>
  </si>
  <si>
    <t>Cedar Creek</t>
  </si>
  <si>
    <t>Two River Wind LLC</t>
  </si>
  <si>
    <t>Boswell Springs Wind</t>
  </si>
  <si>
    <t>Anticline Wind</t>
  </si>
  <si>
    <t>Green River Energy Center</t>
  </si>
  <si>
    <t>Hornshadow II Solar</t>
  </si>
  <si>
    <t>Hornshadow I Solar</t>
  </si>
  <si>
    <t>Faraday B Solar</t>
  </si>
  <si>
    <t>Soda Lake Geothermal</t>
  </si>
  <si>
    <t>Rocket Solar</t>
  </si>
  <si>
    <t>Horseshoe Solar</t>
  </si>
  <si>
    <t>Hermiston Purchase</t>
  </si>
  <si>
    <t>Graphite Solar</t>
  </si>
  <si>
    <t>Cove Mountain Solar II</t>
  </si>
  <si>
    <t>Cedar Springs Wind IV</t>
  </si>
  <si>
    <t>Cedar Springs Wind III</t>
  </si>
  <si>
    <t>Castle Solar IHC</t>
  </si>
  <si>
    <t>Castle Solar UoU</t>
  </si>
  <si>
    <t>MagCorp Buythrough</t>
  </si>
  <si>
    <t>=</t>
  </si>
  <si>
    <t>Net Power Cost</t>
  </si>
  <si>
    <t>Total Other Generation Expense</t>
  </si>
  <si>
    <t>Integration Charge</t>
  </si>
  <si>
    <t>Other Generation Expense</t>
  </si>
  <si>
    <t>Total Gas Fuel Burn Expense</t>
  </si>
  <si>
    <t>Pipeline Reservation Fees</t>
  </si>
  <si>
    <t>Clay Basin Gas Storage</t>
  </si>
  <si>
    <t>Gas Swaps</t>
  </si>
  <si>
    <t>Gas Physical</t>
  </si>
  <si>
    <t>Total Gas Fuel Burn</t>
  </si>
  <si>
    <t>Gas Fuel Burn Expense</t>
  </si>
  <si>
    <t>Total Coal Fuel Burn Expense</t>
  </si>
  <si>
    <t>Coal Fuel Burn Expense</t>
  </si>
  <si>
    <t>Total Wheeling &amp; U. of F. Expense</t>
  </si>
  <si>
    <t>ST Firm &amp; Non-Firm</t>
  </si>
  <si>
    <t>C&amp;T EIM Admin fee</t>
  </si>
  <si>
    <t>Firm Wheeling</t>
  </si>
  <si>
    <t>Wheeling &amp; U. of F. Expense</t>
  </si>
  <si>
    <t>Total Purchased Power &amp; Net Interchange</t>
  </si>
  <si>
    <t>EIM Imports/Exports</t>
  </si>
  <si>
    <t>PSCO FC III</t>
  </si>
  <si>
    <t>-</t>
  </si>
  <si>
    <t>Threemile Canyon Wind QF</t>
  </si>
  <si>
    <t>Orchard Wind 4 QF</t>
  </si>
  <si>
    <t>Orchard Wind 3 QF</t>
  </si>
  <si>
    <t>Orchard Wind 2 QF</t>
  </si>
  <si>
    <t>Orchard Wind 1 QF</t>
  </si>
  <si>
    <t>Chopin Schumann Wind QF</t>
  </si>
  <si>
    <t>PSCo_Sale</t>
  </si>
  <si>
    <t>$</t>
  </si>
  <si>
    <t>Total</t>
  </si>
  <si>
    <t>Exhibit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</si>
</sst>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[Red]_(* \(#,##0.00\);_(* &quot;-&quot;??_);_(@_)"/>
    <numFmt numFmtId="165" formatCode="#,##0_);[Red]\(#,##0\);&quot;-     &quot;"/>
    <numFmt numFmtId="166" formatCode="_(* #,##0_);_(* \(#,##0\);_(* &quot;-&quot;??_);_(@_)"/>
    <numFmt numFmtId="167" formatCode="#,##0\ ;[Red]\(#,##0\)"/>
    <numFmt numFmtId="168" formatCode="_(&quot;$&quot;\ #,##0_);_(&quot;$&quot;\ \(#,##0\);_(&quot;$&quot;\ &quot;-&quot;_);_(@_)"/>
    <numFmt numFmtId="169" formatCode="[$-409]mmm\-yy;@"/>
  </numFmts>
  <fonts count="13" x14ac:knownFonts="1"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9"/>
      <name val="Helv"/>
    </font>
    <font>
      <sz val="10"/>
      <name val="Arial"/>
      <family val="2"/>
    </font>
    <font>
      <sz val="8.25"/>
      <name val="Microsoft Sans Serif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vertical="top"/>
      <protection locked="0"/>
    </xf>
    <xf numFmtId="0" fontId="2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47">
    <xf numFmtId="0" fontId="0" fillId="0" borderId="0" xfId="0">
      <alignment vertical="top"/>
      <protection locked="0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0" xfId="8" applyFont="1" applyFill="1" applyAlignment="1">
      <alignment horizontal="left" vertical="center"/>
    </xf>
    <xf numFmtId="0" fontId="12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167" fontId="5" fillId="2" borderId="0" xfId="1" applyNumberFormat="1" applyFont="1" applyFill="1" applyAlignment="1">
      <alignment horizontal="center" vertical="center"/>
    </xf>
    <xf numFmtId="169" fontId="5" fillId="2" borderId="0" xfId="1" applyNumberFormat="1" applyFont="1" applyFill="1" applyAlignment="1">
      <alignment horizontal="center" vertical="center"/>
    </xf>
    <xf numFmtId="0" fontId="3" fillId="2" borderId="0" xfId="10" applyNumberFormat="1" applyFont="1" applyFill="1" applyAlignment="1">
      <alignment horizontal="fill" vertical="center"/>
    </xf>
    <xf numFmtId="166" fontId="5" fillId="2" borderId="0" xfId="9" applyNumberFormat="1" applyFont="1" applyFill="1" applyAlignment="1">
      <alignment vertical="center"/>
    </xf>
    <xf numFmtId="1" fontId="5" fillId="2" borderId="0" xfId="9" applyNumberFormat="1" applyFont="1" applyFill="1" applyAlignment="1">
      <alignment horizontal="centerContinuous" vertical="center"/>
    </xf>
    <xf numFmtId="38" fontId="3" fillId="2" borderId="0" xfId="8" applyNumberFormat="1" applyFill="1" applyAlignment="1">
      <alignment vertical="center"/>
    </xf>
    <xf numFmtId="0" fontId="8" fillId="2" borderId="0" xfId="1" applyFont="1" applyFill="1" applyAlignment="1">
      <alignment vertical="center"/>
    </xf>
    <xf numFmtId="38" fontId="3" fillId="2" borderId="0" xfId="9" applyNumberFormat="1" applyFont="1" applyFill="1" applyAlignment="1">
      <alignment vertical="center"/>
    </xf>
    <xf numFmtId="38" fontId="3" fillId="2" borderId="0" xfId="1" applyNumberFormat="1" applyFont="1" applyFill="1" applyAlignment="1">
      <alignment vertical="center"/>
    </xf>
    <xf numFmtId="42" fontId="3" fillId="2" borderId="0" xfId="10" applyNumberFormat="1" applyFont="1" applyFill="1" applyAlignment="1">
      <alignment vertical="center"/>
    </xf>
    <xf numFmtId="166" fontId="9" fillId="2" borderId="0" xfId="5" applyNumberFormat="1" applyFont="1" applyFill="1" applyAlignment="1">
      <alignment horizontal="fill" vertical="center"/>
    </xf>
    <xf numFmtId="38" fontId="5" fillId="2" borderId="0" xfId="1" applyNumberFormat="1" applyFont="1" applyFill="1" applyAlignment="1">
      <alignment vertical="center"/>
    </xf>
    <xf numFmtId="166" fontId="3" fillId="2" borderId="0" xfId="5" applyNumberFormat="1" applyFont="1" applyFill="1" applyAlignment="1">
      <alignment vertical="center"/>
    </xf>
    <xf numFmtId="0" fontId="3" fillId="2" borderId="0" xfId="1" applyFont="1" applyFill="1"/>
    <xf numFmtId="1" fontId="5" fillId="2" borderId="0" xfId="7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0" fontId="10" fillId="2" borderId="0" xfId="1" applyFont="1" applyFill="1" applyAlignment="1">
      <alignment vertical="center"/>
    </xf>
    <xf numFmtId="1" fontId="3" fillId="2" borderId="0" xfId="7" applyNumberFormat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3" fillId="2" borderId="0" xfId="0" applyFont="1" applyFill="1">
      <alignment vertical="top"/>
      <protection locked="0"/>
    </xf>
    <xf numFmtId="167" fontId="3" fillId="2" borderId="0" xfId="1" applyNumberFormat="1" applyFont="1" applyFill="1"/>
    <xf numFmtId="168" fontId="5" fillId="2" borderId="0" xfId="1" applyNumberFormat="1" applyFont="1" applyFill="1" applyAlignment="1">
      <alignment vertical="center"/>
    </xf>
    <xf numFmtId="168" fontId="3" fillId="2" borderId="0" xfId="1" applyNumberFormat="1" applyFont="1" applyFill="1" applyAlignment="1">
      <alignment vertical="center"/>
    </xf>
    <xf numFmtId="168" fontId="8" fillId="2" borderId="0" xfId="1" applyNumberFormat="1" applyFont="1" applyFill="1" applyAlignment="1">
      <alignment vertical="center"/>
    </xf>
    <xf numFmtId="0" fontId="3" fillId="2" borderId="0" xfId="8" applyFill="1" applyAlignment="1">
      <alignment vertical="center"/>
    </xf>
    <xf numFmtId="43" fontId="3" fillId="2" borderId="0" xfId="3" applyFont="1" applyFill="1" applyAlignment="1">
      <alignment vertical="center"/>
    </xf>
    <xf numFmtId="1" fontId="8" fillId="2" borderId="0" xfId="7" applyNumberFormat="1" applyFont="1" applyFill="1" applyAlignment="1">
      <alignment vertical="center"/>
    </xf>
    <xf numFmtId="166" fontId="3" fillId="2" borderId="0" xfId="5" applyNumberFormat="1" applyFont="1" applyFill="1" applyAlignment="1">
      <alignment horizontal="fill" vertical="center"/>
    </xf>
    <xf numFmtId="166" fontId="3" fillId="2" borderId="0" xfId="9" applyNumberFormat="1" applyFont="1" applyFill="1" applyBorder="1" applyAlignment="1">
      <alignment vertical="center"/>
    </xf>
    <xf numFmtId="38" fontId="3" fillId="2" borderId="0" xfId="1" applyNumberFormat="1" applyFont="1" applyFill="1"/>
    <xf numFmtId="38" fontId="8" fillId="2" borderId="0" xfId="1" applyNumberFormat="1" applyFont="1" applyFill="1" applyAlignment="1">
      <alignment vertical="center"/>
    </xf>
    <xf numFmtId="166" fontId="10" fillId="2" borderId="0" xfId="5" applyNumberFormat="1" applyFont="1" applyFill="1" applyAlignment="1">
      <alignment vertical="center"/>
    </xf>
    <xf numFmtId="1" fontId="3" fillId="2" borderId="0" xfId="11" applyNumberFormat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1" fontId="7" fillId="2" borderId="0" xfId="7" applyNumberFormat="1" applyFont="1" applyFill="1" applyAlignment="1">
      <alignment vertical="center"/>
    </xf>
    <xf numFmtId="165" fontId="3" fillId="2" borderId="0" xfId="6" applyNumberFormat="1" applyFill="1" applyAlignment="1">
      <alignment horizontal="fill"/>
    </xf>
    <xf numFmtId="42" fontId="3" fillId="2" borderId="0" xfId="1" applyNumberFormat="1" applyFont="1" applyFill="1" applyAlignment="1">
      <alignment vertical="center"/>
    </xf>
    <xf numFmtId="167" fontId="5" fillId="2" borderId="0" xfId="1" applyNumberFormat="1" applyFont="1" applyFill="1" applyAlignment="1">
      <alignment vertical="center"/>
    </xf>
    <xf numFmtId="42" fontId="5" fillId="2" borderId="0" xfId="10" applyNumberFormat="1" applyFont="1" applyFill="1" applyAlignment="1">
      <alignment vertical="center"/>
    </xf>
    <xf numFmtId="1" fontId="3" fillId="2" borderId="0" xfId="0" applyNumberFormat="1" applyFont="1" applyFill="1" applyAlignment="1" applyProtection="1"/>
    <xf numFmtId="14" fontId="6" fillId="2" borderId="0" xfId="1" applyNumberFormat="1" applyFont="1" applyFill="1" applyAlignment="1">
      <alignment horizontal="center" vertical="center"/>
    </xf>
  </cellXfs>
  <cellStyles count="12">
    <cellStyle name="Comma 10 4" xfId="2" xr:uid="{B7652663-E17B-4394-95A1-17E8A573E695}"/>
    <cellStyle name="Comma 27" xfId="3" xr:uid="{4A1327E7-BBDA-4D76-BD2D-E1DF89541547}"/>
    <cellStyle name="Comma 28 3" xfId="5" xr:uid="{147036D1-74FF-4294-8FD7-744846ED78B5}"/>
    <cellStyle name="Comma_Preliminary Actual NPC Mapping - Nov08_2009 02 12 - FERC Codes, test" xfId="9" xr:uid="{6C2F4C61-461E-48C9-9568-C0BFBE8565A9}"/>
    <cellStyle name="Currency 2" xfId="10" xr:uid="{C6222BAE-AAE6-4135-ABFE-474BB33E8569}"/>
    <cellStyle name="Normal" xfId="0" builtinId="0"/>
    <cellStyle name="Normal 13" xfId="6" xr:uid="{EAFF09C3-07CD-4239-B8A6-AA427CF7F6E4}"/>
    <cellStyle name="Normal_Actual NPC 2004 Workbook Clean up" xfId="1" xr:uid="{0E33325E-C070-44EF-AF56-E8FBCFCC7C67}"/>
    <cellStyle name="Normal_L&amp;R, Type I (00)" xfId="11" xr:uid="{B5AE0D4E-2DED-4513-A2FE-15EEC9F23AC5}"/>
    <cellStyle name="Normal_Preliminary Actual NPC Mapping - Nov08_2009 02 12 - FERC Codes, test" xfId="8" xr:uid="{A4F0B105-92AF-4B30-8645-23327D7183E2}"/>
    <cellStyle name="Normal_Type I (00)" xfId="7" xr:uid="{38B8CF79-5655-4AB3-8E16-01801631AC3B}"/>
    <cellStyle name="Percent 10 2" xfId="4" xr:uid="{5AEC1ED9-D52A-4212-ACA4-CAF5C8C2EA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AC07B-5DDF-41E1-BEFD-B87999163727}">
  <sheetPr codeName="Sheet37"/>
  <dimension ref="A1:X540"/>
  <sheetViews>
    <sheetView tabSelected="1" view="pageBreakPreview" zoomScale="70" zoomScaleNormal="80" zoomScaleSheetLayoutView="70" zoomScalePageLayoutView="55" workbookViewId="0"/>
  </sheetViews>
  <sheetFormatPr defaultColWidth="11" defaultRowHeight="12.75" x14ac:dyDescent="0.15"/>
  <cols>
    <col min="1" max="1" width="3.1640625" style="2" customWidth="1"/>
    <col min="2" max="2" width="20" style="2" customWidth="1"/>
    <col min="3" max="3" width="57.33203125" style="2" bestFit="1" customWidth="1"/>
    <col min="4" max="4" width="25.1640625" style="2" customWidth="1"/>
    <col min="5" max="5" width="22.6640625" style="2" customWidth="1"/>
    <col min="6" max="6" width="21.83203125" style="2" customWidth="1"/>
    <col min="7" max="7" width="22.1640625" style="2" customWidth="1"/>
    <col min="8" max="8" width="21.83203125" style="2" customWidth="1"/>
    <col min="9" max="9" width="21.5" style="2" customWidth="1"/>
    <col min="10" max="10" width="22.1640625" style="2" customWidth="1"/>
    <col min="11" max="12" width="22.33203125" style="2" customWidth="1"/>
    <col min="13" max="13" width="23" style="2" customWidth="1"/>
    <col min="14" max="14" width="22.33203125" style="2" customWidth="1"/>
    <col min="15" max="15" width="22.1640625" style="2" customWidth="1"/>
    <col min="16" max="16" width="21.83203125" style="2" customWidth="1"/>
    <col min="17" max="17" width="7.5" style="2" customWidth="1"/>
    <col min="18" max="18" width="22.1640625" style="2" bestFit="1" customWidth="1"/>
    <col min="19" max="19" width="41.1640625" style="2" bestFit="1" customWidth="1"/>
    <col min="20" max="20" width="39.6640625" style="2" bestFit="1" customWidth="1"/>
    <col min="21" max="21" width="39.33203125" style="2" bestFit="1" customWidth="1"/>
    <col min="22" max="22" width="41.6640625" style="2" bestFit="1" customWidth="1"/>
    <col min="23" max="23" width="42.6640625" style="2" bestFit="1" customWidth="1"/>
    <col min="24" max="16384" width="11" style="2"/>
  </cols>
  <sheetData>
    <row r="1" spans="1:16" ht="17.25" customHeight="1" x14ac:dyDescent="0.15">
      <c r="A1" s="1"/>
      <c r="D1" s="46" t="s">
        <v>218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15">
      <c r="A2" s="1"/>
    </row>
    <row r="3" spans="1:16" x14ac:dyDescent="0.15">
      <c r="A3" s="1"/>
    </row>
    <row r="4" spans="1:16" x14ac:dyDescent="0.15">
      <c r="A4" s="3"/>
      <c r="B4" s="4"/>
      <c r="C4" s="5"/>
      <c r="D4" s="6" t="s">
        <v>217</v>
      </c>
      <c r="E4" s="7">
        <v>45658</v>
      </c>
      <c r="F4" s="7">
        <f t="shared" ref="F4:P4" si="0">EDATE(E4,1)</f>
        <v>45689</v>
      </c>
      <c r="G4" s="7">
        <f t="shared" si="0"/>
        <v>45717</v>
      </c>
      <c r="H4" s="7">
        <f t="shared" si="0"/>
        <v>45748</v>
      </c>
      <c r="I4" s="7">
        <f t="shared" si="0"/>
        <v>45778</v>
      </c>
      <c r="J4" s="7">
        <f t="shared" si="0"/>
        <v>45809</v>
      </c>
      <c r="K4" s="7">
        <f t="shared" si="0"/>
        <v>45839</v>
      </c>
      <c r="L4" s="7">
        <f t="shared" si="0"/>
        <v>45870</v>
      </c>
      <c r="M4" s="7">
        <f t="shared" si="0"/>
        <v>45901</v>
      </c>
      <c r="N4" s="7">
        <f t="shared" si="0"/>
        <v>45931</v>
      </c>
      <c r="O4" s="7">
        <f t="shared" si="0"/>
        <v>45962</v>
      </c>
      <c r="P4" s="7">
        <f t="shared" si="0"/>
        <v>45992</v>
      </c>
    </row>
    <row r="5" spans="1:16" x14ac:dyDescent="0.15">
      <c r="B5" s="4"/>
      <c r="C5" s="5"/>
      <c r="D5" s="8" t="s">
        <v>208</v>
      </c>
      <c r="E5" s="8" t="s">
        <v>208</v>
      </c>
      <c r="F5" s="8"/>
      <c r="G5" s="8" t="s">
        <v>208</v>
      </c>
      <c r="H5" s="8" t="s">
        <v>208</v>
      </c>
      <c r="I5" s="8" t="s">
        <v>208</v>
      </c>
      <c r="J5" s="8" t="s">
        <v>208</v>
      </c>
      <c r="K5" s="8" t="s">
        <v>208</v>
      </c>
      <c r="L5" s="8" t="s">
        <v>208</v>
      </c>
      <c r="M5" s="8" t="s">
        <v>208</v>
      </c>
      <c r="N5" s="8" t="s">
        <v>208</v>
      </c>
      <c r="O5" s="8" t="s">
        <v>208</v>
      </c>
      <c r="P5" s="8" t="s">
        <v>208</v>
      </c>
    </row>
    <row r="6" spans="1:16" x14ac:dyDescent="0.15"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15">
      <c r="B7" s="4"/>
      <c r="C7" s="5"/>
      <c r="E7" s="10" t="s">
        <v>216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15">
      <c r="A8" s="1" t="s">
        <v>127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15">
      <c r="A9" s="1"/>
      <c r="B9" s="12" t="s">
        <v>126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15">
      <c r="C10" s="14" t="s">
        <v>125</v>
      </c>
      <c r="D10" s="15">
        <f>SUM(E10:P10)</f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x14ac:dyDescent="0.15">
      <c r="C11" s="14" t="s">
        <v>124</v>
      </c>
      <c r="D11" s="15">
        <f>SUM(E11:P11)</f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x14ac:dyDescent="0.15">
      <c r="C12" s="14" t="s">
        <v>123</v>
      </c>
      <c r="D12" s="15">
        <f>SUM(E12:P12)</f>
        <v>292041.33224489994</v>
      </c>
      <c r="E12" s="15">
        <v>21465.538024899997</v>
      </c>
      <c r="F12" s="15">
        <v>19347.805023199999</v>
      </c>
      <c r="G12" s="15">
        <v>21988.798141499999</v>
      </c>
      <c r="H12" s="15">
        <v>14723.0596542</v>
      </c>
      <c r="I12" s="15">
        <v>14160.553932199999</v>
      </c>
      <c r="J12" s="15">
        <v>13436.746597300002</v>
      </c>
      <c r="K12" s="15">
        <v>41893.486022899997</v>
      </c>
      <c r="L12" s="15">
        <v>46324.283599900002</v>
      </c>
      <c r="M12" s="15">
        <v>34304.7485352</v>
      </c>
      <c r="N12" s="15">
        <v>23623.590469399998</v>
      </c>
      <c r="O12" s="15">
        <v>18765.865325899998</v>
      </c>
      <c r="P12" s="15">
        <v>22006.8569183</v>
      </c>
    </row>
    <row r="13" spans="1:16" x14ac:dyDescent="0.15">
      <c r="C13" s="14" t="s">
        <v>215</v>
      </c>
      <c r="D13" s="15">
        <f>SUM(E13:P13)</f>
        <v>13182453.979492102</v>
      </c>
      <c r="E13" s="15">
        <v>878914.97802729998</v>
      </c>
      <c r="F13" s="15">
        <v>812880.00488280004</v>
      </c>
      <c r="G13" s="15">
        <v>911907.71484380006</v>
      </c>
      <c r="H13" s="15">
        <v>663179.99267579999</v>
      </c>
      <c r="I13" s="15">
        <v>676640.01464840001</v>
      </c>
      <c r="J13" s="15">
        <v>868951.29394530004</v>
      </c>
      <c r="K13" s="15">
        <v>2190766.8457030999</v>
      </c>
      <c r="L13" s="15">
        <v>2214464.1113280999</v>
      </c>
      <c r="M13" s="15">
        <v>2118416.5039062998</v>
      </c>
      <c r="N13" s="15">
        <v>687032.77587889996</v>
      </c>
      <c r="O13" s="15">
        <v>444607.78808589996</v>
      </c>
      <c r="P13" s="15">
        <v>714691.95556639996</v>
      </c>
    </row>
    <row r="14" spans="1:16" x14ac:dyDescent="0.15">
      <c r="C14" s="14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x14ac:dyDescent="0.15">
      <c r="B15" s="17" t="s">
        <v>122</v>
      </c>
      <c r="D15" s="15">
        <f>SUM(E15:P15)</f>
        <v>13474495.311736999</v>
      </c>
      <c r="E15" s="15">
        <f t="shared" ref="E15:P15" si="1">SUM(E10:E13)</f>
        <v>900380.51605219999</v>
      </c>
      <c r="F15" s="15">
        <f t="shared" si="1"/>
        <v>832227.80990600004</v>
      </c>
      <c r="G15" s="15">
        <f t="shared" si="1"/>
        <v>933896.51298530004</v>
      </c>
      <c r="H15" s="15">
        <f t="shared" si="1"/>
        <v>677903.05232999998</v>
      </c>
      <c r="I15" s="15">
        <f t="shared" si="1"/>
        <v>690800.56858059997</v>
      </c>
      <c r="J15" s="15">
        <f t="shared" si="1"/>
        <v>882388.04054260009</v>
      </c>
      <c r="K15" s="15">
        <f t="shared" si="1"/>
        <v>2232660.3317259997</v>
      </c>
      <c r="L15" s="15">
        <f t="shared" si="1"/>
        <v>2260788.3949279999</v>
      </c>
      <c r="M15" s="15">
        <f t="shared" si="1"/>
        <v>2152721.2524414998</v>
      </c>
      <c r="N15" s="15">
        <f t="shared" si="1"/>
        <v>710656.36634830001</v>
      </c>
      <c r="O15" s="15">
        <f t="shared" si="1"/>
        <v>463373.65341179993</v>
      </c>
      <c r="P15" s="15">
        <f t="shared" si="1"/>
        <v>736698.8124847</v>
      </c>
    </row>
    <row r="16" spans="1:16" x14ac:dyDescent="0.15">
      <c r="B16" s="14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2:16" x14ac:dyDescent="0.15">
      <c r="B17" s="12" t="s">
        <v>121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2:16" x14ac:dyDescent="0.15">
      <c r="C18" s="2" t="s">
        <v>153</v>
      </c>
      <c r="D18" s="15">
        <f t="shared" ref="D18:D32" si="2">SUM(E18:P18)</f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</row>
    <row r="19" spans="2:16" x14ac:dyDescent="0.15">
      <c r="C19" s="2" t="s">
        <v>35</v>
      </c>
      <c r="D19" s="15">
        <f t="shared" si="2"/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2:16" x14ac:dyDescent="0.15">
      <c r="C20" s="2" t="s">
        <v>44</v>
      </c>
      <c r="D20" s="15">
        <f t="shared" si="2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2:16" x14ac:dyDescent="0.15">
      <c r="C21" s="2" t="s">
        <v>34</v>
      </c>
      <c r="D21" s="15">
        <f t="shared" si="2"/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2:16" x14ac:dyDescent="0.15">
      <c r="C22" s="2" t="s">
        <v>43</v>
      </c>
      <c r="D22" s="15">
        <f t="shared" si="2"/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2:16" x14ac:dyDescent="0.15">
      <c r="C23" s="2" t="s">
        <v>33</v>
      </c>
      <c r="D23" s="15">
        <f t="shared" si="2"/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2:16" x14ac:dyDescent="0.15">
      <c r="C24" s="2" t="s">
        <v>32</v>
      </c>
      <c r="D24" s="15">
        <f t="shared" si="2"/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2:16" x14ac:dyDescent="0.15">
      <c r="C25" s="2" t="s">
        <v>31</v>
      </c>
      <c r="D25" s="15">
        <f t="shared" si="2"/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2:16" x14ac:dyDescent="0.15">
      <c r="C26" s="2" t="s">
        <v>30</v>
      </c>
      <c r="D26" s="15">
        <f t="shared" si="2"/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2:16" x14ac:dyDescent="0.15">
      <c r="C27" s="2" t="s">
        <v>29</v>
      </c>
      <c r="D27" s="15">
        <f t="shared" si="2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2:16" x14ac:dyDescent="0.15">
      <c r="C28" s="2" t="s">
        <v>42</v>
      </c>
      <c r="D28" s="15">
        <f t="shared" si="2"/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2:16" x14ac:dyDescent="0.15">
      <c r="C29" s="2" t="s">
        <v>41</v>
      </c>
      <c r="D29" s="15">
        <f t="shared" si="2"/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2:16" x14ac:dyDescent="0.15">
      <c r="C30" s="2" t="s">
        <v>40</v>
      </c>
      <c r="D30" s="15">
        <f t="shared" si="2"/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2:16" x14ac:dyDescent="0.15">
      <c r="C31" s="2" t="s">
        <v>39</v>
      </c>
      <c r="D31" s="15">
        <f t="shared" si="2"/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</row>
    <row r="32" spans="2:16" x14ac:dyDescent="0.15">
      <c r="C32" s="2" t="s">
        <v>38</v>
      </c>
      <c r="D32" s="15">
        <f t="shared" si="2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</row>
    <row r="33" spans="1:16" x14ac:dyDescent="0.2">
      <c r="C33" s="1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x14ac:dyDescent="0.15">
      <c r="B34" s="1" t="s">
        <v>120</v>
      </c>
      <c r="D34" s="15">
        <f>SUM(E34:P34)</f>
        <v>0</v>
      </c>
      <c r="E34" s="15">
        <f t="shared" ref="E34:P34" si="3">SUM(E18:E32)</f>
        <v>0</v>
      </c>
      <c r="F34" s="15">
        <f t="shared" si="3"/>
        <v>0</v>
      </c>
      <c r="G34" s="15">
        <f t="shared" si="3"/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5">
        <f t="shared" si="3"/>
        <v>0</v>
      </c>
      <c r="L34" s="15">
        <f t="shared" si="3"/>
        <v>0</v>
      </c>
      <c r="M34" s="15">
        <f t="shared" si="3"/>
        <v>0</v>
      </c>
      <c r="N34" s="15">
        <f t="shared" si="3"/>
        <v>0</v>
      </c>
      <c r="O34" s="15">
        <f t="shared" si="3"/>
        <v>0</v>
      </c>
      <c r="P34" s="15">
        <f t="shared" si="3"/>
        <v>0</v>
      </c>
    </row>
    <row r="35" spans="1:16" x14ac:dyDescent="0.15"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15">
      <c r="B36" s="12" t="s">
        <v>119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x14ac:dyDescent="0.15">
      <c r="C37" s="2" t="s">
        <v>35</v>
      </c>
      <c r="D37" s="15">
        <f t="shared" ref="D37:D44" si="4">SUM(E37:P37)</f>
        <v>53708780.398881413</v>
      </c>
      <c r="E37" s="15">
        <v>3900188.8340083663</v>
      </c>
      <c r="F37" s="15">
        <v>3229619.8266672916</v>
      </c>
      <c r="G37" s="15">
        <v>1593737.8735499682</v>
      </c>
      <c r="H37" s="15">
        <v>1701032.3286885587</v>
      </c>
      <c r="I37" s="15">
        <v>1674743.6836493711</v>
      </c>
      <c r="J37" s="15">
        <v>2126185.5590388929</v>
      </c>
      <c r="K37" s="15">
        <v>6495281.2698166613</v>
      </c>
      <c r="L37" s="15">
        <v>8425507.490304986</v>
      </c>
      <c r="M37" s="15">
        <v>17472693.158470336</v>
      </c>
      <c r="N37" s="15">
        <v>2454676.6795531302</v>
      </c>
      <c r="O37" s="15">
        <v>2169901.0530633624</v>
      </c>
      <c r="P37" s="15">
        <v>2465212.6420704843</v>
      </c>
    </row>
    <row r="38" spans="1:16" x14ac:dyDescent="0.15">
      <c r="C38" s="2" t="s">
        <v>34</v>
      </c>
      <c r="D38" s="15">
        <f t="shared" si="4"/>
        <v>42620952.467963405</v>
      </c>
      <c r="E38" s="15">
        <v>5026368.2957224194</v>
      </c>
      <c r="F38" s="15">
        <v>2679542.5151189165</v>
      </c>
      <c r="G38" s="15">
        <v>2378501.8203301802</v>
      </c>
      <c r="H38" s="15">
        <v>1872378.5857894677</v>
      </c>
      <c r="I38" s="15">
        <v>1093436.5702220947</v>
      </c>
      <c r="J38" s="15">
        <v>1466982.0496386709</v>
      </c>
      <c r="K38" s="15">
        <v>4330703.1703908332</v>
      </c>
      <c r="L38" s="15">
        <v>4387392.7629094748</v>
      </c>
      <c r="M38" s="15">
        <v>9640333.5127687063</v>
      </c>
      <c r="N38" s="15">
        <v>2304458.146668924</v>
      </c>
      <c r="O38" s="15">
        <v>3371222.3006368876</v>
      </c>
      <c r="P38" s="15">
        <v>4069632.7377668242</v>
      </c>
    </row>
    <row r="39" spans="1:16" x14ac:dyDescent="0.15">
      <c r="A39" s="20"/>
      <c r="C39" s="2" t="s">
        <v>33</v>
      </c>
      <c r="D39" s="15">
        <f t="shared" si="4"/>
        <v>476136.5533668304</v>
      </c>
      <c r="E39" s="15">
        <v>1569682.3193213497</v>
      </c>
      <c r="F39" s="15">
        <v>5101.1566666666677</v>
      </c>
      <c r="G39" s="15">
        <v>-574020.24990292965</v>
      </c>
      <c r="H39" s="15">
        <v>7256.8795344129539</v>
      </c>
      <c r="I39" s="15">
        <v>13725.078220572455</v>
      </c>
      <c r="J39" s="15">
        <v>14173.769230769336</v>
      </c>
      <c r="K39" s="15">
        <v>7692.4620731706673</v>
      </c>
      <c r="L39" s="15">
        <v>287660.20577216998</v>
      </c>
      <c r="M39" s="15">
        <v>4284.960000000021</v>
      </c>
      <c r="N39" s="15">
        <v>-922316.91329814028</v>
      </c>
      <c r="O39" s="15">
        <v>6192.0295500000047</v>
      </c>
      <c r="P39" s="15">
        <v>56704.856198788548</v>
      </c>
    </row>
    <row r="40" spans="1:16" x14ac:dyDescent="0.15">
      <c r="C40" s="2" t="s">
        <v>32</v>
      </c>
      <c r="D40" s="15">
        <f t="shared" si="4"/>
        <v>107504414.73299454</v>
      </c>
      <c r="E40" s="15">
        <v>21519395.013279419</v>
      </c>
      <c r="F40" s="15">
        <v>9234128.8143845275</v>
      </c>
      <c r="G40" s="15">
        <v>5265866.0725958226</v>
      </c>
      <c r="H40" s="15">
        <v>4943184.198620595</v>
      </c>
      <c r="I40" s="15">
        <v>1860053.6625292667</v>
      </c>
      <c r="J40" s="15">
        <v>3481987.2434176314</v>
      </c>
      <c r="K40" s="15">
        <v>10542246.192854067</v>
      </c>
      <c r="L40" s="15">
        <v>11149672.618612863</v>
      </c>
      <c r="M40" s="15">
        <v>7410263.9092359887</v>
      </c>
      <c r="N40" s="15">
        <v>9045540.9028039109</v>
      </c>
      <c r="O40" s="15">
        <v>8460382.1990877744</v>
      </c>
      <c r="P40" s="15">
        <v>14591693.905572681</v>
      </c>
    </row>
    <row r="41" spans="1:16" x14ac:dyDescent="0.15">
      <c r="A41" s="1"/>
      <c r="C41" s="2" t="s">
        <v>31</v>
      </c>
      <c r="D41" s="15">
        <f t="shared" si="4"/>
        <v>16077006.328995988</v>
      </c>
      <c r="E41" s="15">
        <v>1745241.2813489363</v>
      </c>
      <c r="F41" s="15">
        <v>1600242.3925246214</v>
      </c>
      <c r="G41" s="15">
        <v>607698.08717538393</v>
      </c>
      <c r="H41" s="15">
        <v>566574.12506709504</v>
      </c>
      <c r="I41" s="15">
        <v>489430.6347360324</v>
      </c>
      <c r="J41" s="15">
        <v>696901.61066081945</v>
      </c>
      <c r="K41" s="15">
        <v>2135089.3116375851</v>
      </c>
      <c r="L41" s="15">
        <v>2530602.5782800075</v>
      </c>
      <c r="M41" s="15">
        <v>2435828.1746193902</v>
      </c>
      <c r="N41" s="15">
        <v>732765.05478998297</v>
      </c>
      <c r="O41" s="15">
        <v>895537.56370561686</v>
      </c>
      <c r="P41" s="15">
        <v>1641095.5144505173</v>
      </c>
    </row>
    <row r="42" spans="1:16" x14ac:dyDescent="0.15">
      <c r="C42" s="2" t="s">
        <v>30</v>
      </c>
      <c r="D42" s="15">
        <f t="shared" si="4"/>
        <v>24419632.227100544</v>
      </c>
      <c r="E42" s="15">
        <v>3002148.6492897328</v>
      </c>
      <c r="F42" s="15">
        <v>1949204.5655430367</v>
      </c>
      <c r="G42" s="15">
        <v>1413816.3678171351</v>
      </c>
      <c r="H42" s="15">
        <v>595041.17196356796</v>
      </c>
      <c r="I42" s="15">
        <v>532798.17578666133</v>
      </c>
      <c r="J42" s="15">
        <v>915988.81197278644</v>
      </c>
      <c r="K42" s="15">
        <v>4245439.5878934059</v>
      </c>
      <c r="L42" s="15">
        <v>3718665.1545719178</v>
      </c>
      <c r="M42" s="15">
        <v>1473505.0251160434</v>
      </c>
      <c r="N42" s="15">
        <v>1936754.3924884491</v>
      </c>
      <c r="O42" s="15">
        <v>1952254.1626221787</v>
      </c>
      <c r="P42" s="15">
        <v>2684016.1620356264</v>
      </c>
    </row>
    <row r="43" spans="1:16" x14ac:dyDescent="0.15">
      <c r="C43" s="21" t="s">
        <v>29</v>
      </c>
      <c r="D43" s="15">
        <f t="shared" si="4"/>
        <v>3661376.2991665145</v>
      </c>
      <c r="E43" s="15">
        <v>295146.85760874161</v>
      </c>
      <c r="F43" s="15">
        <v>218322.20470300509</v>
      </c>
      <c r="G43" s="15">
        <v>50769.110378429621</v>
      </c>
      <c r="H43" s="15">
        <v>162353.06192764034</v>
      </c>
      <c r="I43" s="15">
        <v>147882.09631206142</v>
      </c>
      <c r="J43" s="15">
        <v>275894.33451141365</v>
      </c>
      <c r="K43" s="15">
        <v>567029.9106235893</v>
      </c>
      <c r="L43" s="15">
        <v>252519.25566459418</v>
      </c>
      <c r="M43" s="15">
        <v>767216.43618480337</v>
      </c>
      <c r="N43" s="15">
        <v>168134.47760912072</v>
      </c>
      <c r="O43" s="15">
        <v>273889.04004196182</v>
      </c>
      <c r="P43" s="15">
        <v>482219.51360115362</v>
      </c>
    </row>
    <row r="44" spans="1:16" x14ac:dyDescent="0.15">
      <c r="C44" s="21" t="s">
        <v>118</v>
      </c>
      <c r="D44" s="15">
        <f t="shared" si="4"/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x14ac:dyDescent="0.15">
      <c r="C45" s="21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x14ac:dyDescent="0.15">
      <c r="B46" s="1" t="s">
        <v>117</v>
      </c>
      <c r="D46" s="15">
        <f>SUM(E46:P46)</f>
        <v>248468299.00846919</v>
      </c>
      <c r="E46" s="15">
        <f t="shared" ref="E46:P46" si="5">SUM(E37:E44)</f>
        <v>37058171.25057897</v>
      </c>
      <c r="F46" s="15">
        <f t="shared" si="5"/>
        <v>18916161.475608066</v>
      </c>
      <c r="G46" s="15">
        <f t="shared" si="5"/>
        <v>10736369.081943991</v>
      </c>
      <c r="H46" s="15">
        <f t="shared" si="5"/>
        <v>9847820.3515913375</v>
      </c>
      <c r="I46" s="15">
        <f t="shared" si="5"/>
        <v>5812069.9014560599</v>
      </c>
      <c r="J46" s="15">
        <f t="shared" si="5"/>
        <v>8978113.3784709834</v>
      </c>
      <c r="K46" s="15">
        <f t="shared" si="5"/>
        <v>28323481.905289315</v>
      </c>
      <c r="L46" s="15">
        <f t="shared" si="5"/>
        <v>30752020.066116016</v>
      </c>
      <c r="M46" s="15">
        <f t="shared" si="5"/>
        <v>39204125.176395267</v>
      </c>
      <c r="N46" s="15">
        <f t="shared" si="5"/>
        <v>15720012.740615379</v>
      </c>
      <c r="O46" s="15">
        <f t="shared" si="5"/>
        <v>17129378.34870778</v>
      </c>
      <c r="P46" s="15">
        <f t="shared" si="5"/>
        <v>25990575.331696074</v>
      </c>
    </row>
    <row r="47" spans="1:16" x14ac:dyDescent="0.15"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15">
      <c r="A48" s="1" t="s">
        <v>116</v>
      </c>
      <c r="C48" s="21"/>
      <c r="D48" s="15">
        <f>SUM(E48:P48)</f>
        <v>261942794.3202062</v>
      </c>
      <c r="E48" s="15">
        <f t="shared" ref="E48:P48" si="6">E46+E34+E15</f>
        <v>37958551.766631171</v>
      </c>
      <c r="F48" s="15">
        <f t="shared" si="6"/>
        <v>19748389.285514064</v>
      </c>
      <c r="G48" s="15">
        <f t="shared" si="6"/>
        <v>11670265.594929291</v>
      </c>
      <c r="H48" s="15">
        <f t="shared" si="6"/>
        <v>10525723.403921338</v>
      </c>
      <c r="I48" s="15">
        <f t="shared" si="6"/>
        <v>6502870.4700366594</v>
      </c>
      <c r="J48" s="15">
        <f t="shared" si="6"/>
        <v>9860501.419013584</v>
      </c>
      <c r="K48" s="15">
        <f t="shared" si="6"/>
        <v>30556142.237015314</v>
      </c>
      <c r="L48" s="15">
        <f t="shared" si="6"/>
        <v>33012808.461044017</v>
      </c>
      <c r="M48" s="15">
        <f t="shared" si="6"/>
        <v>41356846.42883677</v>
      </c>
      <c r="N48" s="15">
        <f t="shared" si="6"/>
        <v>16430669.106963679</v>
      </c>
      <c r="O48" s="15">
        <f t="shared" si="6"/>
        <v>17592752.002119578</v>
      </c>
      <c r="P48" s="15">
        <f t="shared" si="6"/>
        <v>26727274.144180775</v>
      </c>
    </row>
    <row r="49" spans="1:16" x14ac:dyDescent="0.15">
      <c r="C49" s="2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x14ac:dyDescent="0.15">
      <c r="A50" s="22" t="s">
        <v>115</v>
      </c>
      <c r="C50" s="23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15">
      <c r="B51" s="12" t="s">
        <v>114</v>
      </c>
      <c r="C51" s="21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15">
      <c r="B52" s="12"/>
      <c r="C52" s="21" t="s">
        <v>113</v>
      </c>
      <c r="D52" s="15">
        <f t="shared" ref="D52:D83" si="7">SUM(E52:P52)</f>
        <v>10292182.464599602</v>
      </c>
      <c r="E52" s="15">
        <v>559722.53417969996</v>
      </c>
      <c r="F52" s="15">
        <v>593464.59960940003</v>
      </c>
      <c r="G52" s="15">
        <v>906324.89013670001</v>
      </c>
      <c r="H52" s="15">
        <v>978712.58544920001</v>
      </c>
      <c r="I52" s="15">
        <v>1146027.34375</v>
      </c>
      <c r="J52" s="15">
        <v>1210509.6435547001</v>
      </c>
      <c r="K52" s="15">
        <v>1060453.4912109</v>
      </c>
      <c r="L52" s="15">
        <v>1033174.1943359</v>
      </c>
      <c r="M52" s="15">
        <v>974493.34716800007</v>
      </c>
      <c r="N52" s="15">
        <v>775446.59423829999</v>
      </c>
      <c r="O52" s="15">
        <v>576254.39453130006</v>
      </c>
      <c r="P52" s="15">
        <v>477598.84643549996</v>
      </c>
    </row>
    <row r="53" spans="1:16" x14ac:dyDescent="0.15">
      <c r="B53" s="12"/>
      <c r="C53" s="21" t="s">
        <v>112</v>
      </c>
      <c r="D53" s="15">
        <f t="shared" si="7"/>
        <v>6861454.9865720989</v>
      </c>
      <c r="E53" s="15">
        <v>373148.34594730003</v>
      </c>
      <c r="F53" s="15">
        <v>395643.09692380001</v>
      </c>
      <c r="G53" s="15">
        <v>604216.61376949993</v>
      </c>
      <c r="H53" s="15">
        <v>652475.03662110004</v>
      </c>
      <c r="I53" s="15">
        <v>764018.24951170001</v>
      </c>
      <c r="J53" s="15">
        <v>807006.40869139996</v>
      </c>
      <c r="K53" s="15">
        <v>706968.99414059997</v>
      </c>
      <c r="L53" s="15">
        <v>688782.77587889996</v>
      </c>
      <c r="M53" s="15">
        <v>649662.23144530004</v>
      </c>
      <c r="N53" s="15">
        <v>516964.41650390002</v>
      </c>
      <c r="O53" s="15">
        <v>384169.5861816</v>
      </c>
      <c r="P53" s="15">
        <v>318399.23095699999</v>
      </c>
    </row>
    <row r="54" spans="1:16" x14ac:dyDescent="0.15">
      <c r="B54" s="24"/>
      <c r="C54" s="21" t="s">
        <v>184</v>
      </c>
      <c r="D54" s="15">
        <f t="shared" si="7"/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x14ac:dyDescent="0.15">
      <c r="B55" s="24"/>
      <c r="C55" s="21" t="s">
        <v>183</v>
      </c>
      <c r="D55" s="15">
        <f t="shared" si="7"/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x14ac:dyDescent="0.15">
      <c r="B56" s="24"/>
      <c r="C56" s="21" t="s">
        <v>111</v>
      </c>
      <c r="D56" s="15">
        <f t="shared" si="7"/>
        <v>11723272.338867398</v>
      </c>
      <c r="E56" s="15">
        <v>1348848.1445313001</v>
      </c>
      <c r="F56" s="15">
        <v>1095201.2939452999</v>
      </c>
      <c r="G56" s="15">
        <v>1032243.6523438001</v>
      </c>
      <c r="H56" s="15">
        <v>1016034.6069336</v>
      </c>
      <c r="I56" s="15">
        <v>830825.07324219996</v>
      </c>
      <c r="J56" s="15">
        <v>743880.92041020002</v>
      </c>
      <c r="K56" s="15">
        <v>742782.40966800007</v>
      </c>
      <c r="L56" s="15">
        <v>585989.50195309997</v>
      </c>
      <c r="M56" s="15">
        <v>827497.74169920001</v>
      </c>
      <c r="N56" s="15">
        <v>1090533.9355468999</v>
      </c>
      <c r="O56" s="15">
        <v>1068342.5292968999</v>
      </c>
      <c r="P56" s="15">
        <v>1341092.5292968999</v>
      </c>
    </row>
    <row r="57" spans="1:16" x14ac:dyDescent="0.15">
      <c r="B57" s="24"/>
      <c r="C57" s="21" t="s">
        <v>182</v>
      </c>
      <c r="D57" s="15">
        <f t="shared" si="7"/>
        <v>8908094.0551756993</v>
      </c>
      <c r="E57" s="15">
        <v>1025293.3349609</v>
      </c>
      <c r="F57" s="15">
        <v>832067.68798829999</v>
      </c>
      <c r="G57" s="15">
        <v>784236.20605469996</v>
      </c>
      <c r="H57" s="15">
        <v>772110.96191409999</v>
      </c>
      <c r="I57" s="15">
        <v>631271.484375</v>
      </c>
      <c r="J57" s="15">
        <v>565347.47314449993</v>
      </c>
      <c r="K57" s="15">
        <v>564366.2109375</v>
      </c>
      <c r="L57" s="15">
        <v>445199.34082029999</v>
      </c>
      <c r="M57" s="15">
        <v>628829.34570309997</v>
      </c>
      <c r="N57" s="15">
        <v>828668.33496090001</v>
      </c>
      <c r="O57" s="15">
        <v>811822.81494139996</v>
      </c>
      <c r="P57" s="15">
        <v>1018880.859375</v>
      </c>
    </row>
    <row r="58" spans="1:16" x14ac:dyDescent="0.15">
      <c r="B58" s="24"/>
      <c r="C58" s="21" t="s">
        <v>181</v>
      </c>
      <c r="D58" s="15">
        <f t="shared" si="7"/>
        <v>35181067.016601697</v>
      </c>
      <c r="E58" s="15">
        <v>4332908.203125</v>
      </c>
      <c r="F58" s="15">
        <v>3096960.2050780999</v>
      </c>
      <c r="G58" s="15">
        <v>2854190.4296875</v>
      </c>
      <c r="H58" s="15">
        <v>2509530.0292969001</v>
      </c>
      <c r="I58" s="15">
        <v>2311612.5488280999</v>
      </c>
      <c r="J58" s="15">
        <v>2072340.3320313001</v>
      </c>
      <c r="K58" s="15">
        <v>2005125.3662109</v>
      </c>
      <c r="L58" s="15">
        <v>2086971.6796875</v>
      </c>
      <c r="M58" s="15">
        <v>2345721.1914062998</v>
      </c>
      <c r="N58" s="15">
        <v>3189306.1523437998</v>
      </c>
      <c r="O58" s="15">
        <v>3831120.6054687998</v>
      </c>
      <c r="P58" s="15">
        <v>4545280.2734375</v>
      </c>
    </row>
    <row r="59" spans="1:16" x14ac:dyDescent="0.15">
      <c r="B59" s="24"/>
      <c r="C59" s="21" t="s">
        <v>110</v>
      </c>
      <c r="D59" s="15">
        <f t="shared" si="7"/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</row>
    <row r="60" spans="1:16" x14ac:dyDescent="0.15">
      <c r="B60" s="24"/>
      <c r="C60" s="14" t="s">
        <v>109</v>
      </c>
      <c r="D60" s="15">
        <f t="shared" si="7"/>
        <v>3802637.6647949005</v>
      </c>
      <c r="E60" s="15">
        <v>182378.6621094</v>
      </c>
      <c r="F60" s="15">
        <v>191609.89379879998</v>
      </c>
      <c r="G60" s="15">
        <v>333996.70410160004</v>
      </c>
      <c r="H60" s="15">
        <v>363596.95434569998</v>
      </c>
      <c r="I60" s="15">
        <v>418498.74877930002</v>
      </c>
      <c r="J60" s="15">
        <v>450080.01708979998</v>
      </c>
      <c r="K60" s="15">
        <v>436590.69824220001</v>
      </c>
      <c r="L60" s="15">
        <v>413105.40771479998</v>
      </c>
      <c r="M60" s="15">
        <v>354251.70898440003</v>
      </c>
      <c r="N60" s="15">
        <v>285172.57690430002</v>
      </c>
      <c r="O60" s="15">
        <v>204899.62768550002</v>
      </c>
      <c r="P60" s="15">
        <v>168456.66503909999</v>
      </c>
    </row>
    <row r="61" spans="1:16" x14ac:dyDescent="0.15">
      <c r="B61" s="24"/>
      <c r="C61" s="21" t="s">
        <v>180</v>
      </c>
      <c r="D61" s="15">
        <f t="shared" si="7"/>
        <v>9387257.2631836012</v>
      </c>
      <c r="E61" s="15">
        <v>450471.5270996</v>
      </c>
      <c r="F61" s="15">
        <v>473272.4609375</v>
      </c>
      <c r="G61" s="15">
        <v>824964.90478520002</v>
      </c>
      <c r="H61" s="15">
        <v>898076.96533199993</v>
      </c>
      <c r="I61" s="15">
        <v>1033683.2275391</v>
      </c>
      <c r="J61" s="15">
        <v>1111688.3544922001</v>
      </c>
      <c r="K61" s="15">
        <v>1078369.9951172001</v>
      </c>
      <c r="L61" s="15">
        <v>1020361.8164063001</v>
      </c>
      <c r="M61" s="15">
        <v>874994.38476559997</v>
      </c>
      <c r="N61" s="15">
        <v>704370.36132809997</v>
      </c>
      <c r="O61" s="15">
        <v>503255.55419920001</v>
      </c>
      <c r="P61" s="15">
        <v>413747.7111816</v>
      </c>
    </row>
    <row r="62" spans="1:16" x14ac:dyDescent="0.15">
      <c r="B62" s="24"/>
      <c r="C62" s="21" t="s">
        <v>108</v>
      </c>
      <c r="D62" s="15">
        <f t="shared" si="7"/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</row>
    <row r="63" spans="1:16" x14ac:dyDescent="0.15">
      <c r="B63" s="24"/>
      <c r="C63" s="21" t="s">
        <v>107</v>
      </c>
      <c r="D63" s="15">
        <f t="shared" si="7"/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</row>
    <row r="64" spans="1:16" x14ac:dyDescent="0.15">
      <c r="B64" s="24"/>
      <c r="C64" s="21" t="s">
        <v>106</v>
      </c>
      <c r="D64" s="15">
        <f t="shared" si="7"/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</row>
    <row r="65" spans="1:20" x14ac:dyDescent="0.15">
      <c r="B65" s="24"/>
      <c r="C65" s="21" t="s">
        <v>105</v>
      </c>
      <c r="D65" s="15">
        <f t="shared" si="7"/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</row>
    <row r="66" spans="1:20" x14ac:dyDescent="0.15">
      <c r="B66" s="24"/>
      <c r="C66" s="14" t="s">
        <v>104</v>
      </c>
      <c r="D66" s="15">
        <f t="shared" si="7"/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</row>
    <row r="67" spans="1:20" x14ac:dyDescent="0.15">
      <c r="B67" s="24"/>
      <c r="C67" s="2" t="s">
        <v>179</v>
      </c>
      <c r="D67" s="15">
        <f t="shared" si="7"/>
        <v>6197452.9113771012</v>
      </c>
      <c r="E67" s="15">
        <v>310011.90185550001</v>
      </c>
      <c r="F67" s="15">
        <v>351184.0820313</v>
      </c>
      <c r="G67" s="15">
        <v>554615.41748050007</v>
      </c>
      <c r="H67" s="15">
        <v>608657.71484380006</v>
      </c>
      <c r="I67" s="15">
        <v>682656.61621090001</v>
      </c>
      <c r="J67" s="15">
        <v>700494.68994139996</v>
      </c>
      <c r="K67" s="15">
        <v>683227.23388670001</v>
      </c>
      <c r="L67" s="15">
        <v>639131.28662110004</v>
      </c>
      <c r="M67" s="15">
        <v>572798.03466800007</v>
      </c>
      <c r="N67" s="15">
        <v>477595.58105470001</v>
      </c>
      <c r="O67" s="15">
        <v>353009.52148440003</v>
      </c>
      <c r="P67" s="15">
        <v>264070.83129880001</v>
      </c>
    </row>
    <row r="68" spans="1:20" x14ac:dyDescent="0.15">
      <c r="B68" s="24"/>
      <c r="C68" s="2" t="s">
        <v>178</v>
      </c>
      <c r="D68" s="15">
        <f t="shared" si="7"/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</row>
    <row r="69" spans="1:20" x14ac:dyDescent="0.15">
      <c r="B69" s="24"/>
      <c r="C69" s="2" t="s">
        <v>177</v>
      </c>
      <c r="D69" s="15">
        <f t="shared" si="7"/>
        <v>6072681.6711425995</v>
      </c>
      <c r="E69" s="15">
        <v>266686.43188480003</v>
      </c>
      <c r="F69" s="15">
        <v>331075.22583010001</v>
      </c>
      <c r="G69" s="15">
        <v>499532.53173829999</v>
      </c>
      <c r="H69" s="15">
        <v>565742.43164059997</v>
      </c>
      <c r="I69" s="15">
        <v>674491.45507809997</v>
      </c>
      <c r="J69" s="15">
        <v>746804.01611329999</v>
      </c>
      <c r="K69" s="15">
        <v>734022.15576170001</v>
      </c>
      <c r="L69" s="15">
        <v>695524.53613280004</v>
      </c>
      <c r="M69" s="15">
        <v>578539.12353520002</v>
      </c>
      <c r="N69" s="15">
        <v>464831.02416989999</v>
      </c>
      <c r="O69" s="15">
        <v>287300.38452150003</v>
      </c>
      <c r="P69" s="15">
        <v>228132.35473629998</v>
      </c>
    </row>
    <row r="70" spans="1:20" x14ac:dyDescent="0.15">
      <c r="B70" s="24"/>
      <c r="C70" s="2" t="s">
        <v>103</v>
      </c>
      <c r="D70" s="15">
        <f t="shared" si="7"/>
        <v>6980641.4489746001</v>
      </c>
      <c r="E70" s="15">
        <v>367456.32934569998</v>
      </c>
      <c r="F70" s="15">
        <v>416573.5778809</v>
      </c>
      <c r="G70" s="15">
        <v>634628.72314449993</v>
      </c>
      <c r="H70" s="15">
        <v>662342.7734375</v>
      </c>
      <c r="I70" s="15">
        <v>755267.45605469996</v>
      </c>
      <c r="J70" s="15">
        <v>781559.32617190003</v>
      </c>
      <c r="K70" s="15">
        <v>743006.65283199993</v>
      </c>
      <c r="L70" s="15">
        <v>698452.1484375</v>
      </c>
      <c r="M70" s="15">
        <v>651255.61523440003</v>
      </c>
      <c r="N70" s="15">
        <v>555765.56396479998</v>
      </c>
      <c r="O70" s="15">
        <v>394178.95507809997</v>
      </c>
      <c r="P70" s="15">
        <v>320154.32739260001</v>
      </c>
    </row>
    <row r="71" spans="1:20" x14ac:dyDescent="0.15">
      <c r="A71" s="20"/>
      <c r="B71" s="24"/>
      <c r="C71" s="2" t="s">
        <v>102</v>
      </c>
      <c r="D71" s="15">
        <f t="shared" si="7"/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</row>
    <row r="72" spans="1:20" x14ac:dyDescent="0.15">
      <c r="B72" s="24"/>
      <c r="C72" s="2" t="s">
        <v>185</v>
      </c>
      <c r="D72" s="15">
        <f t="shared" si="7"/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25"/>
      <c r="R72" s="25"/>
      <c r="S72" s="25"/>
      <c r="T72" s="25"/>
    </row>
    <row r="73" spans="1:20" x14ac:dyDescent="0.15">
      <c r="B73" s="24"/>
      <c r="C73" s="2" t="s">
        <v>101</v>
      </c>
      <c r="D73" s="15">
        <f t="shared" si="7"/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25"/>
      <c r="R73" s="25"/>
      <c r="S73" s="25"/>
      <c r="T73" s="25"/>
    </row>
    <row r="74" spans="1:20" x14ac:dyDescent="0.15">
      <c r="B74" s="24"/>
      <c r="C74" s="2" t="s">
        <v>100</v>
      </c>
      <c r="D74" s="15">
        <f t="shared" si="7"/>
        <v>2973752.8076172001</v>
      </c>
      <c r="E74" s="15">
        <v>98000.389099100008</v>
      </c>
      <c r="F74" s="15">
        <v>149553.49731449998</v>
      </c>
      <c r="G74" s="15">
        <v>229014.8162842</v>
      </c>
      <c r="H74" s="15">
        <v>288259.36889650003</v>
      </c>
      <c r="I74" s="15">
        <v>342133.17871089996</v>
      </c>
      <c r="J74" s="15">
        <v>372404.99877930002</v>
      </c>
      <c r="K74" s="15">
        <v>419381.92749019997</v>
      </c>
      <c r="L74" s="15">
        <v>370577.85034180002</v>
      </c>
      <c r="M74" s="15">
        <v>298238.52539059997</v>
      </c>
      <c r="N74" s="15">
        <v>195281.31103519999</v>
      </c>
      <c r="O74" s="15">
        <v>125076.66778559999</v>
      </c>
      <c r="P74" s="15">
        <v>85830.276489299999</v>
      </c>
    </row>
    <row r="75" spans="1:20" x14ac:dyDescent="0.15">
      <c r="B75" s="24"/>
      <c r="C75" s="2" t="s">
        <v>99</v>
      </c>
      <c r="D75" s="15">
        <f t="shared" si="7"/>
        <v>6870871.5515135014</v>
      </c>
      <c r="E75" s="15">
        <v>347985.32104489999</v>
      </c>
      <c r="F75" s="15">
        <v>400729.4921875</v>
      </c>
      <c r="G75" s="15">
        <v>591100.46386719996</v>
      </c>
      <c r="H75" s="15">
        <v>657488.09814449993</v>
      </c>
      <c r="I75" s="15">
        <v>772976.5625</v>
      </c>
      <c r="J75" s="15">
        <v>814984.06982420001</v>
      </c>
      <c r="K75" s="15">
        <v>725777.16064449993</v>
      </c>
      <c r="L75" s="15">
        <v>698695.06835940003</v>
      </c>
      <c r="M75" s="15">
        <v>651754.27246090001</v>
      </c>
      <c r="N75" s="15">
        <v>525630.24902340001</v>
      </c>
      <c r="O75" s="15">
        <v>382414.73388670001</v>
      </c>
      <c r="P75" s="15">
        <v>301336.05957029999</v>
      </c>
    </row>
    <row r="76" spans="1:20" x14ac:dyDescent="0.15">
      <c r="B76" s="24"/>
      <c r="C76" s="21" t="s">
        <v>98</v>
      </c>
      <c r="D76" s="15">
        <f t="shared" si="7"/>
        <v>7129800.292969198</v>
      </c>
      <c r="E76" s="15">
        <v>594150.02441409999</v>
      </c>
      <c r="F76" s="15">
        <v>594150.02441409999</v>
      </c>
      <c r="G76" s="15">
        <v>594150.02441409999</v>
      </c>
      <c r="H76" s="15">
        <v>594150.02441409999</v>
      </c>
      <c r="I76" s="15">
        <v>594150.02441409999</v>
      </c>
      <c r="J76" s="15">
        <v>594150.02441409999</v>
      </c>
      <c r="K76" s="15">
        <v>594150.02441409999</v>
      </c>
      <c r="L76" s="15">
        <v>594150.02441409999</v>
      </c>
      <c r="M76" s="15">
        <v>594150.02441409999</v>
      </c>
      <c r="N76" s="15">
        <v>594150.02441409999</v>
      </c>
      <c r="O76" s="15">
        <v>594150.02441409999</v>
      </c>
      <c r="P76" s="15">
        <v>594150.02441409999</v>
      </c>
    </row>
    <row r="77" spans="1:20" x14ac:dyDescent="0.15">
      <c r="B77" s="24"/>
      <c r="C77" s="21" t="s">
        <v>97</v>
      </c>
      <c r="D77" s="15">
        <f t="shared" si="7"/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</row>
    <row r="78" spans="1:20" x14ac:dyDescent="0.15">
      <c r="B78" s="24"/>
      <c r="C78" s="21" t="s">
        <v>96</v>
      </c>
      <c r="D78" s="15">
        <f t="shared" si="7"/>
        <v>20599999.511719201</v>
      </c>
      <c r="E78" s="15">
        <v>1716666.6259766</v>
      </c>
      <c r="F78" s="15">
        <v>1716666.6259766</v>
      </c>
      <c r="G78" s="15">
        <v>1716666.6259766</v>
      </c>
      <c r="H78" s="15">
        <v>1716666.6259766</v>
      </c>
      <c r="I78" s="15">
        <v>1716666.6259766</v>
      </c>
      <c r="J78" s="15">
        <v>1716666.6259766</v>
      </c>
      <c r="K78" s="15">
        <v>1716666.6259766</v>
      </c>
      <c r="L78" s="15">
        <v>1716666.6259766</v>
      </c>
      <c r="M78" s="15">
        <v>1716666.6259766</v>
      </c>
      <c r="N78" s="15">
        <v>1716666.6259766</v>
      </c>
      <c r="O78" s="15">
        <v>1716666.6259766</v>
      </c>
      <c r="P78" s="15">
        <v>1716666.6259766</v>
      </c>
    </row>
    <row r="79" spans="1:20" x14ac:dyDescent="0.15">
      <c r="B79" s="24"/>
      <c r="C79" s="21" t="s">
        <v>95</v>
      </c>
      <c r="D79" s="15">
        <f t="shared" si="7"/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</row>
    <row r="80" spans="1:20" x14ac:dyDescent="0.15">
      <c r="B80" s="24"/>
      <c r="C80" s="21" t="s">
        <v>94</v>
      </c>
      <c r="D80" s="15">
        <f t="shared" si="7"/>
        <v>164065.39535520005</v>
      </c>
      <c r="E80" s="15">
        <v>13672.116279600001</v>
      </c>
      <c r="F80" s="15">
        <v>13672.116279600001</v>
      </c>
      <c r="G80" s="15">
        <v>13672.116279600001</v>
      </c>
      <c r="H80" s="15">
        <v>13672.116279600001</v>
      </c>
      <c r="I80" s="15">
        <v>13672.116279600001</v>
      </c>
      <c r="J80" s="15">
        <v>13672.116279600001</v>
      </c>
      <c r="K80" s="15">
        <v>13672.116279600001</v>
      </c>
      <c r="L80" s="15">
        <v>13672.116279600001</v>
      </c>
      <c r="M80" s="15">
        <v>13672.116279600001</v>
      </c>
      <c r="N80" s="15">
        <v>13672.116279600001</v>
      </c>
      <c r="O80" s="15">
        <v>13672.116279600001</v>
      </c>
      <c r="P80" s="15">
        <v>13672.116279600001</v>
      </c>
    </row>
    <row r="81" spans="2:16" x14ac:dyDescent="0.15">
      <c r="B81" s="24"/>
      <c r="C81" s="21" t="s">
        <v>93</v>
      </c>
      <c r="D81" s="15">
        <f t="shared" si="7"/>
        <v>1981228.2791136</v>
      </c>
      <c r="E81" s="15">
        <v>67242.980957000007</v>
      </c>
      <c r="F81" s="15">
        <v>102616.1575317</v>
      </c>
      <c r="G81" s="15">
        <v>152164.38293460003</v>
      </c>
      <c r="H81" s="15">
        <v>191528.25927730001</v>
      </c>
      <c r="I81" s="15">
        <v>227323.638916</v>
      </c>
      <c r="J81" s="15">
        <v>247437.1643066</v>
      </c>
      <c r="K81" s="15">
        <v>278650.0549316</v>
      </c>
      <c r="L81" s="15">
        <v>246223.1445313</v>
      </c>
      <c r="M81" s="15">
        <v>198158.70666500001</v>
      </c>
      <c r="N81" s="15">
        <v>129750.82397459999</v>
      </c>
      <c r="O81" s="15">
        <v>83104.728698699997</v>
      </c>
      <c r="P81" s="15">
        <v>57028.236389200007</v>
      </c>
    </row>
    <row r="82" spans="2:16" x14ac:dyDescent="0.15">
      <c r="B82" s="24"/>
      <c r="C82" s="21" t="s">
        <v>176</v>
      </c>
      <c r="D82" s="15">
        <f t="shared" si="7"/>
        <v>6473420.4559325995</v>
      </c>
      <c r="E82" s="15">
        <v>294299.37744140002</v>
      </c>
      <c r="F82" s="15">
        <v>354922.33276369999</v>
      </c>
      <c r="G82" s="15">
        <v>535303.52783199993</v>
      </c>
      <c r="H82" s="15">
        <v>606638.73291020002</v>
      </c>
      <c r="I82" s="15">
        <v>708931.33544920001</v>
      </c>
      <c r="J82" s="15">
        <v>796697.81494139996</v>
      </c>
      <c r="K82" s="15">
        <v>816691.65039059997</v>
      </c>
      <c r="L82" s="15">
        <v>738986.57226559997</v>
      </c>
      <c r="M82" s="15">
        <v>621305.48095699993</v>
      </c>
      <c r="N82" s="15">
        <v>472470.0622559</v>
      </c>
      <c r="O82" s="15">
        <v>288647.43041989999</v>
      </c>
      <c r="P82" s="15">
        <v>238526.13830569998</v>
      </c>
    </row>
    <row r="83" spans="2:16" x14ac:dyDescent="0.2">
      <c r="B83" s="24"/>
      <c r="C83" s="26" t="s">
        <v>92</v>
      </c>
      <c r="D83" s="15">
        <f t="shared" si="7"/>
        <v>5858272.9797363989</v>
      </c>
      <c r="E83" s="15">
        <v>306466.76635739999</v>
      </c>
      <c r="F83" s="15">
        <v>342171.7224121</v>
      </c>
      <c r="G83" s="15">
        <v>504657.47070309997</v>
      </c>
      <c r="H83" s="15">
        <v>550996.39892579999</v>
      </c>
      <c r="I83" s="15">
        <v>633286.86523440003</v>
      </c>
      <c r="J83" s="15">
        <v>696029.60205079999</v>
      </c>
      <c r="K83" s="15">
        <v>647113.95263670001</v>
      </c>
      <c r="L83" s="15">
        <v>593204.28466800007</v>
      </c>
      <c r="M83" s="15">
        <v>553821.16699219996</v>
      </c>
      <c r="N83" s="15">
        <v>449402.80151369999</v>
      </c>
      <c r="O83" s="15">
        <v>315824.12719730003</v>
      </c>
      <c r="P83" s="15">
        <v>265297.82104489999</v>
      </c>
    </row>
    <row r="84" spans="2:16" x14ac:dyDescent="0.2">
      <c r="B84" s="24"/>
      <c r="C84" s="26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2:16" x14ac:dyDescent="0.2">
      <c r="B85" s="24"/>
      <c r="C85" s="26" t="s">
        <v>91</v>
      </c>
      <c r="D85" s="15">
        <f t="shared" ref="D85:D98" si="8">SUM(E85:P85)</f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</row>
    <row r="86" spans="2:16" x14ac:dyDescent="0.2">
      <c r="B86" s="24"/>
      <c r="C86" s="26" t="s">
        <v>90</v>
      </c>
      <c r="D86" s="15">
        <f t="shared" si="8"/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</row>
    <row r="87" spans="2:16" x14ac:dyDescent="0.2">
      <c r="B87" s="24"/>
      <c r="C87" s="26" t="s">
        <v>175</v>
      </c>
      <c r="D87" s="15">
        <f t="shared" si="8"/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</row>
    <row r="88" spans="2:16" x14ac:dyDescent="0.15">
      <c r="B88" s="24"/>
      <c r="C88" s="21" t="s">
        <v>89</v>
      </c>
      <c r="D88" s="15">
        <f t="shared" si="8"/>
        <v>20425526.794433702</v>
      </c>
      <c r="E88" s="15">
        <v>2791461.6699219001</v>
      </c>
      <c r="F88" s="15">
        <v>1807437.9882813001</v>
      </c>
      <c r="G88" s="15">
        <v>2137611.0839844001</v>
      </c>
      <c r="H88" s="15">
        <v>1500892.4560547001</v>
      </c>
      <c r="I88" s="15">
        <v>1396260.9863281001</v>
      </c>
      <c r="J88" s="15">
        <v>1192997.0703125</v>
      </c>
      <c r="K88" s="15">
        <v>808784.24072270002</v>
      </c>
      <c r="L88" s="15">
        <v>951391.47949219996</v>
      </c>
      <c r="M88" s="15">
        <v>1185538.4521484</v>
      </c>
      <c r="N88" s="15">
        <v>1707698.4863281001</v>
      </c>
      <c r="O88" s="15">
        <v>2352258.0566405999</v>
      </c>
      <c r="P88" s="15">
        <v>2593194.8242187998</v>
      </c>
    </row>
    <row r="89" spans="2:16" x14ac:dyDescent="0.15">
      <c r="B89" s="24"/>
      <c r="C89" s="21" t="s">
        <v>88</v>
      </c>
      <c r="D89" s="15">
        <f t="shared" si="8"/>
        <v>36016303.7109375</v>
      </c>
      <c r="E89" s="15">
        <v>3058918.9453125</v>
      </c>
      <c r="F89" s="15">
        <v>2762894.53125</v>
      </c>
      <c r="G89" s="15">
        <v>3058918.9453125</v>
      </c>
      <c r="H89" s="15">
        <v>2960244.140625</v>
      </c>
      <c r="I89" s="15">
        <v>3058918.9453125</v>
      </c>
      <c r="J89" s="15">
        <v>2960244.140625</v>
      </c>
      <c r="K89" s="15">
        <v>3058918.9453125</v>
      </c>
      <c r="L89" s="15">
        <v>3058918.9453125</v>
      </c>
      <c r="M89" s="15">
        <v>2960244.140625</v>
      </c>
      <c r="N89" s="15">
        <v>3058918.9453125</v>
      </c>
      <c r="O89" s="15">
        <v>2960244.140625</v>
      </c>
      <c r="P89" s="15">
        <v>3058918.9453125</v>
      </c>
    </row>
    <row r="90" spans="2:16" x14ac:dyDescent="0.2">
      <c r="B90" s="24"/>
      <c r="C90" s="26" t="s">
        <v>87</v>
      </c>
      <c r="D90" s="15">
        <f t="shared" si="8"/>
        <v>10564645.202636801</v>
      </c>
      <c r="E90" s="15">
        <v>793982.11669920001</v>
      </c>
      <c r="F90" s="15">
        <v>927709.9609375</v>
      </c>
      <c r="G90" s="15">
        <v>1182235.1074218999</v>
      </c>
      <c r="H90" s="15">
        <v>1015379.6997069999</v>
      </c>
      <c r="I90" s="15">
        <v>799504.08935550007</v>
      </c>
      <c r="J90" s="15">
        <v>863936.15722659999</v>
      </c>
      <c r="K90" s="15">
        <v>698003.35693360004</v>
      </c>
      <c r="L90" s="15">
        <v>667573.42529300007</v>
      </c>
      <c r="M90" s="15">
        <v>785474.30419920001</v>
      </c>
      <c r="N90" s="15">
        <v>849043.9453125</v>
      </c>
      <c r="O90" s="15">
        <v>1002521.6674805001</v>
      </c>
      <c r="P90" s="15">
        <v>979281.37207030004</v>
      </c>
    </row>
    <row r="91" spans="2:16" x14ac:dyDescent="0.2">
      <c r="B91" s="24"/>
      <c r="C91" s="26" t="s">
        <v>174</v>
      </c>
      <c r="D91" s="15">
        <f t="shared" si="8"/>
        <v>7312704.4982910007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176512.48168949998</v>
      </c>
      <c r="N91" s="15">
        <v>3317435.7910155999</v>
      </c>
      <c r="O91" s="15">
        <v>2124238.28125</v>
      </c>
      <c r="P91" s="15">
        <v>1694517.9443359</v>
      </c>
    </row>
    <row r="92" spans="2:16" x14ac:dyDescent="0.2">
      <c r="B92" s="24"/>
      <c r="C92" s="26" t="s">
        <v>173</v>
      </c>
      <c r="D92" s="15">
        <f t="shared" si="8"/>
        <v>4732092.7085875003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36190.944671600002</v>
      </c>
      <c r="K92" s="15">
        <v>1067524.7802734</v>
      </c>
      <c r="L92" s="15">
        <v>980186.88964840001</v>
      </c>
      <c r="M92" s="15">
        <v>893224.79248050007</v>
      </c>
      <c r="N92" s="15">
        <v>771362.24365229998</v>
      </c>
      <c r="O92" s="15">
        <v>535519.53125</v>
      </c>
      <c r="P92" s="15">
        <v>448083.52661130001</v>
      </c>
    </row>
    <row r="93" spans="2:16" x14ac:dyDescent="0.2">
      <c r="B93" s="24"/>
      <c r="C93" s="26" t="s">
        <v>172</v>
      </c>
      <c r="D93" s="15">
        <f t="shared" si="8"/>
        <v>9470203.2394411005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72381.889343300005</v>
      </c>
      <c r="K93" s="15">
        <v>2135049.5605469001</v>
      </c>
      <c r="L93" s="15">
        <v>1960373.7792968999</v>
      </c>
      <c r="M93" s="15">
        <v>1789169.921875</v>
      </c>
      <c r="N93" s="15">
        <v>1542724.4873047001</v>
      </c>
      <c r="O93" s="15">
        <v>1074336.5478516</v>
      </c>
      <c r="P93" s="15">
        <v>896167.05322270002</v>
      </c>
    </row>
    <row r="94" spans="2:16" x14ac:dyDescent="0.2">
      <c r="B94" s="24"/>
      <c r="C94" s="26" t="s">
        <v>171</v>
      </c>
      <c r="D94" s="15">
        <f t="shared" si="8"/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</row>
    <row r="95" spans="2:16" x14ac:dyDescent="0.2">
      <c r="B95" s="24"/>
      <c r="C95" s="26" t="s">
        <v>170</v>
      </c>
      <c r="D95" s="15">
        <f t="shared" si="8"/>
        <v>17940049.072265498</v>
      </c>
      <c r="E95" s="15">
        <v>2163886.71875</v>
      </c>
      <c r="F95" s="15">
        <v>1666477.7832031001</v>
      </c>
      <c r="G95" s="15">
        <v>1559965.2099609</v>
      </c>
      <c r="H95" s="15">
        <v>1313665.7714843999</v>
      </c>
      <c r="I95" s="15">
        <v>1135049.5605468999</v>
      </c>
      <c r="J95" s="15">
        <v>1085958.984375</v>
      </c>
      <c r="K95" s="15">
        <v>1032756.9580078</v>
      </c>
      <c r="L95" s="15">
        <v>1092044.3115234</v>
      </c>
      <c r="M95" s="15">
        <v>1208912.2314452999</v>
      </c>
      <c r="N95" s="15">
        <v>1590031.6162109</v>
      </c>
      <c r="O95" s="15">
        <v>1906748.1689452999</v>
      </c>
      <c r="P95" s="15">
        <v>2184551.7578125</v>
      </c>
    </row>
    <row r="96" spans="2:16" x14ac:dyDescent="0.2">
      <c r="B96" s="24"/>
      <c r="C96" s="26" t="s">
        <v>169</v>
      </c>
      <c r="D96" s="15">
        <f t="shared" si="8"/>
        <v>33509492.187500197</v>
      </c>
      <c r="E96" s="15">
        <v>3612554.9316405999</v>
      </c>
      <c r="F96" s="15">
        <v>3273801.2695312998</v>
      </c>
      <c r="G96" s="15">
        <v>3165873.5351562998</v>
      </c>
      <c r="H96" s="15">
        <v>2914065.6738280999</v>
      </c>
      <c r="I96" s="15">
        <v>2654215.5761719001</v>
      </c>
      <c r="J96" s="15">
        <v>2240133.7890625</v>
      </c>
      <c r="K96" s="15">
        <v>1878535.0341797001</v>
      </c>
      <c r="L96" s="15">
        <v>1811646.1181641</v>
      </c>
      <c r="M96" s="15">
        <v>2082505.3710938001</v>
      </c>
      <c r="N96" s="15">
        <v>2949428.7109375</v>
      </c>
      <c r="O96" s="15">
        <v>3157337.890625</v>
      </c>
      <c r="P96" s="15">
        <v>3769394.2871094001</v>
      </c>
    </row>
    <row r="97" spans="2:21" x14ac:dyDescent="0.2">
      <c r="B97" s="24"/>
      <c r="C97" s="26" t="s">
        <v>168</v>
      </c>
      <c r="D97" s="15">
        <f t="shared" si="8"/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</row>
    <row r="98" spans="2:21" x14ac:dyDescent="0.2">
      <c r="B98" s="24"/>
      <c r="C98" s="26" t="s">
        <v>167</v>
      </c>
      <c r="D98" s="15">
        <f t="shared" si="8"/>
        <v>20742032.8369141</v>
      </c>
      <c r="E98" s="15">
        <v>1898939.6972656001</v>
      </c>
      <c r="F98" s="15">
        <v>1671841.1865234</v>
      </c>
      <c r="G98" s="15">
        <v>2588473.6328125</v>
      </c>
      <c r="H98" s="15">
        <v>1733784.9121093999</v>
      </c>
      <c r="I98" s="15">
        <v>1837878.5400391</v>
      </c>
      <c r="J98" s="15">
        <v>1203586.1816406001</v>
      </c>
      <c r="K98" s="15">
        <v>1378213.7451172001</v>
      </c>
      <c r="L98" s="15">
        <v>1091692.5048827999</v>
      </c>
      <c r="M98" s="15">
        <v>1311072.8759766</v>
      </c>
      <c r="N98" s="15">
        <v>2183870.8496094001</v>
      </c>
      <c r="O98" s="15">
        <v>2128399.1699219001</v>
      </c>
      <c r="P98" s="15">
        <v>1714279.5410156001</v>
      </c>
    </row>
    <row r="99" spans="2:21" x14ac:dyDescent="0.2">
      <c r="B99" s="24"/>
      <c r="C99" s="26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2:21" x14ac:dyDescent="0.2">
      <c r="B100" s="24"/>
      <c r="C100" s="26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21" x14ac:dyDescent="0.2">
      <c r="B101" s="24"/>
      <c r="C101" s="26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2:21" x14ac:dyDescent="0.2">
      <c r="B102" s="24"/>
      <c r="C102" s="26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2:21" x14ac:dyDescent="0.2">
      <c r="B103" s="24"/>
      <c r="C103" s="26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2:21" x14ac:dyDescent="0.2">
      <c r="B104" s="24"/>
      <c r="C104" s="26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2:21" x14ac:dyDescent="0.2">
      <c r="B105" s="24"/>
      <c r="C105" s="26" t="s">
        <v>166</v>
      </c>
      <c r="D105" s="15">
        <f>SUM(E105:P105)</f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</row>
    <row r="106" spans="2:21" x14ac:dyDescent="0.15">
      <c r="B106" s="24"/>
      <c r="C106" s="25" t="s">
        <v>165</v>
      </c>
      <c r="D106" s="15">
        <f>SUM(E106:P106)</f>
        <v>-41924762.185744941</v>
      </c>
      <c r="E106" s="15">
        <v>-1640749.0817303425</v>
      </c>
      <c r="F106" s="15">
        <v>-1887206.8175682351</v>
      </c>
      <c r="G106" s="15">
        <v>-3311366.8490642426</v>
      </c>
      <c r="H106" s="15">
        <v>-3698587.1152803707</v>
      </c>
      <c r="I106" s="15">
        <v>-4396217.1908610426</v>
      </c>
      <c r="J106" s="15">
        <v>-3933075.1537991287</v>
      </c>
      <c r="K106" s="15">
        <v>-3636688.3476483813</v>
      </c>
      <c r="L106" s="15">
        <v>-3372916.0087812813</v>
      </c>
      <c r="M106" s="15">
        <v>-3008179.310293328</v>
      </c>
      <c r="N106" s="15">
        <v>-6117685.8921516286</v>
      </c>
      <c r="O106" s="15">
        <v>-3900688.3979941192</v>
      </c>
      <c r="P106" s="15">
        <v>-3021402.0205728426</v>
      </c>
      <c r="S106" s="25"/>
    </row>
    <row r="107" spans="2:21" x14ac:dyDescent="0.15">
      <c r="B107" s="27"/>
      <c r="C107" s="21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2:21" x14ac:dyDescent="0.15">
      <c r="B108" s="28" t="s">
        <v>86</v>
      </c>
      <c r="C108" s="21"/>
      <c r="D108" s="15">
        <f>SUM(E108:P108)</f>
        <v>276246441.16050863</v>
      </c>
      <c r="E108" s="15">
        <f t="shared" ref="E108:P108" si="9">SUM(E52:E106)</f>
        <v>25334404.014468752</v>
      </c>
      <c r="F108" s="15">
        <f t="shared" si="9"/>
        <v>21674489.995061662</v>
      </c>
      <c r="G108" s="15">
        <f t="shared" si="9"/>
        <v>23747390.167117961</v>
      </c>
      <c r="H108" s="15">
        <f t="shared" si="9"/>
        <v>21386125.22316733</v>
      </c>
      <c r="I108" s="15">
        <f t="shared" si="9"/>
        <v>20743103.05774286</v>
      </c>
      <c r="J108" s="15">
        <f t="shared" si="9"/>
        <v>20164107.601671271</v>
      </c>
      <c r="K108" s="15">
        <f t="shared" si="9"/>
        <v>22388114.99421702</v>
      </c>
      <c r="L108" s="15">
        <f t="shared" si="9"/>
        <v>21519779.819656622</v>
      </c>
      <c r="M108" s="15">
        <f t="shared" si="9"/>
        <v>22490284.904985473</v>
      </c>
      <c r="N108" s="15">
        <f t="shared" si="9"/>
        <v>24838507.739020571</v>
      </c>
      <c r="O108" s="15">
        <f t="shared" si="9"/>
        <v>25274825.484642982</v>
      </c>
      <c r="P108" s="15">
        <f t="shared" si="9"/>
        <v>26685308.158756156</v>
      </c>
    </row>
    <row r="109" spans="2:21" x14ac:dyDescent="0.15">
      <c r="B109" s="29"/>
      <c r="C109" s="30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2:21" x14ac:dyDescent="0.15">
      <c r="B110" s="28" t="s">
        <v>85</v>
      </c>
      <c r="C110" s="30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2:21" x14ac:dyDescent="0.15">
      <c r="B111" s="31"/>
      <c r="C111" s="30" t="s">
        <v>7</v>
      </c>
      <c r="D111" s="15">
        <f t="shared" ref="D111:D155" si="10">SUM(E111:P111)</f>
        <v>1314276.5825986001</v>
      </c>
      <c r="E111" s="15">
        <v>66936.988830600007</v>
      </c>
      <c r="F111" s="15">
        <v>226676.08642580002</v>
      </c>
      <c r="G111" s="15">
        <v>239350.40283199999</v>
      </c>
      <c r="H111" s="15">
        <v>143699.47814940001</v>
      </c>
      <c r="I111" s="15">
        <v>109360.6033325</v>
      </c>
      <c r="J111" s="15">
        <v>127769.43206789999</v>
      </c>
      <c r="K111" s="15">
        <v>100913.1622314</v>
      </c>
      <c r="L111" s="15">
        <v>958.86504650000006</v>
      </c>
      <c r="M111" s="15">
        <v>901.81255339999996</v>
      </c>
      <c r="N111" s="15">
        <v>941.81442260000006</v>
      </c>
      <c r="O111" s="15">
        <v>120265.15960689999</v>
      </c>
      <c r="P111" s="15">
        <v>176502.7770996</v>
      </c>
    </row>
    <row r="112" spans="2:21" x14ac:dyDescent="0.15">
      <c r="B112" s="31"/>
      <c r="C112" s="30" t="s">
        <v>6</v>
      </c>
      <c r="D112" s="15">
        <f t="shared" si="10"/>
        <v>7638181.6368102999</v>
      </c>
      <c r="E112" s="15">
        <v>661629.15420530003</v>
      </c>
      <c r="F112" s="15">
        <v>512035.67886350001</v>
      </c>
      <c r="G112" s="15">
        <v>706333.87756349996</v>
      </c>
      <c r="H112" s="15">
        <v>678303.33709709998</v>
      </c>
      <c r="I112" s="15">
        <v>642185.04905700008</v>
      </c>
      <c r="J112" s="15">
        <v>724111.14501949993</v>
      </c>
      <c r="K112" s="15">
        <v>637194.76318360004</v>
      </c>
      <c r="L112" s="15">
        <v>583646.60644530004</v>
      </c>
      <c r="M112" s="15">
        <v>563518.18847659999</v>
      </c>
      <c r="N112" s="15">
        <v>631713.74702460004</v>
      </c>
      <c r="O112" s="15">
        <v>634197.04055789998</v>
      </c>
      <c r="P112" s="15">
        <v>663313.04931639996</v>
      </c>
      <c r="S112" s="25"/>
      <c r="T112" s="25"/>
      <c r="U112" s="25"/>
    </row>
    <row r="113" spans="1:23" x14ac:dyDescent="0.15">
      <c r="B113" s="31"/>
      <c r="C113" s="30" t="s">
        <v>5</v>
      </c>
      <c r="D113" s="15">
        <f t="shared" si="10"/>
        <v>38426687.576294206</v>
      </c>
      <c r="E113" s="15">
        <v>2005238.4338378999</v>
      </c>
      <c r="F113" s="15">
        <v>2478114.7460938003</v>
      </c>
      <c r="G113" s="15">
        <v>3038382.9345702999</v>
      </c>
      <c r="H113" s="15">
        <v>3518395.0805665003</v>
      </c>
      <c r="I113" s="15">
        <v>4370532.5927734002</v>
      </c>
      <c r="J113" s="15">
        <v>4575096.1303711003</v>
      </c>
      <c r="K113" s="15">
        <v>4746824.5849609999</v>
      </c>
      <c r="L113" s="15">
        <v>4245141.9677734999</v>
      </c>
      <c r="M113" s="15">
        <v>3466096.1303710998</v>
      </c>
      <c r="N113" s="15">
        <v>3001623.9013672001</v>
      </c>
      <c r="O113" s="15">
        <v>1723538.8793945001</v>
      </c>
      <c r="P113" s="15">
        <v>1257702.1942139</v>
      </c>
      <c r="S113" s="25"/>
      <c r="T113" s="25"/>
      <c r="U113" s="25"/>
      <c r="V113" s="25"/>
      <c r="W113" s="25"/>
    </row>
    <row r="114" spans="1:23" x14ac:dyDescent="0.15">
      <c r="B114" s="31"/>
      <c r="C114" s="30" t="s">
        <v>4</v>
      </c>
      <c r="D114" s="15">
        <f t="shared" si="10"/>
        <v>5159201.9672389999</v>
      </c>
      <c r="E114" s="15">
        <v>359099.82299800002</v>
      </c>
      <c r="F114" s="15">
        <v>351968.92356869997</v>
      </c>
      <c r="G114" s="15">
        <v>437654.31594850001</v>
      </c>
      <c r="H114" s="15">
        <v>458387.26806640002</v>
      </c>
      <c r="I114" s="15">
        <v>588171.61750789999</v>
      </c>
      <c r="J114" s="15">
        <v>549751.19781489996</v>
      </c>
      <c r="K114" s="15">
        <v>505279.50286859996</v>
      </c>
      <c r="L114" s="15">
        <v>461769.05441279995</v>
      </c>
      <c r="M114" s="15">
        <v>457984.64202879998</v>
      </c>
      <c r="N114" s="15">
        <v>440104.90798950003</v>
      </c>
      <c r="O114" s="15">
        <v>319931.46514890005</v>
      </c>
      <c r="P114" s="15">
        <v>229099.24888599999</v>
      </c>
      <c r="S114" s="25"/>
      <c r="T114" s="25"/>
    </row>
    <row r="115" spans="1:23" x14ac:dyDescent="0.15">
      <c r="B115" s="31"/>
      <c r="C115" s="21" t="s">
        <v>3</v>
      </c>
      <c r="D115" s="15">
        <f t="shared" si="10"/>
        <v>418403.60832770006</v>
      </c>
      <c r="E115" s="15">
        <v>0</v>
      </c>
      <c r="F115" s="15">
        <v>4.9596500000000002E-2</v>
      </c>
      <c r="G115" s="15">
        <v>0</v>
      </c>
      <c r="H115" s="15">
        <v>17825.9487152</v>
      </c>
      <c r="I115" s="15">
        <v>9844.3031310999995</v>
      </c>
      <c r="J115" s="15">
        <v>66132.293701200004</v>
      </c>
      <c r="K115" s="15">
        <v>125751.73950200001</v>
      </c>
      <c r="L115" s="15">
        <v>127290.5960083</v>
      </c>
      <c r="M115" s="15">
        <v>54686.573028600003</v>
      </c>
      <c r="N115" s="15">
        <v>16872.104644800002</v>
      </c>
      <c r="O115" s="15">
        <v>0</v>
      </c>
      <c r="P115" s="15">
        <v>0</v>
      </c>
    </row>
    <row r="116" spans="1:23" x14ac:dyDescent="0.15">
      <c r="B116" s="31"/>
      <c r="C116" s="21" t="s">
        <v>2</v>
      </c>
      <c r="D116" s="15">
        <f t="shared" si="10"/>
        <v>37864.243924499999</v>
      </c>
      <c r="E116" s="15">
        <v>3347.8679656999998</v>
      </c>
      <c r="F116" s="15">
        <v>3683.5184097000001</v>
      </c>
      <c r="G116" s="15">
        <v>3408.5102081</v>
      </c>
      <c r="H116" s="15">
        <v>5780.7545661999993</v>
      </c>
      <c r="I116" s="15">
        <v>2350.5551814999999</v>
      </c>
      <c r="J116" s="15">
        <v>966.20434520000003</v>
      </c>
      <c r="K116" s="15">
        <v>1525.1239538000002</v>
      </c>
      <c r="L116" s="15">
        <v>1512.7842426</v>
      </c>
      <c r="M116" s="15">
        <v>2162.1234417000001</v>
      </c>
      <c r="N116" s="15">
        <v>7404.1390418999999</v>
      </c>
      <c r="O116" s="15">
        <v>1168.9492464</v>
      </c>
      <c r="P116" s="15">
        <v>4553.7133217000001</v>
      </c>
      <c r="S116" s="25"/>
      <c r="T116" s="25"/>
    </row>
    <row r="117" spans="1:23" x14ac:dyDescent="0.15">
      <c r="B117" s="31"/>
      <c r="C117" s="21" t="s">
        <v>84</v>
      </c>
      <c r="D117" s="15">
        <f t="shared" si="10"/>
        <v>18106764.526367303</v>
      </c>
      <c r="E117" s="15">
        <v>1488124.3896484</v>
      </c>
      <c r="F117" s="15">
        <v>1313070.3125</v>
      </c>
      <c r="G117" s="15">
        <v>1441737.0605468999</v>
      </c>
      <c r="H117" s="15">
        <v>1306502.4414063001</v>
      </c>
      <c r="I117" s="15">
        <v>1726920.1660156001</v>
      </c>
      <c r="J117" s="15">
        <v>1715280.8837891</v>
      </c>
      <c r="K117" s="15">
        <v>1600718.1396484</v>
      </c>
      <c r="L117" s="15">
        <v>1658504.3945313001</v>
      </c>
      <c r="M117" s="15">
        <v>1630705.9326172001</v>
      </c>
      <c r="N117" s="15">
        <v>1669668.3349609</v>
      </c>
      <c r="O117" s="15">
        <v>1665167.4804688001</v>
      </c>
      <c r="P117" s="15">
        <v>890364.99023440003</v>
      </c>
    </row>
    <row r="118" spans="1:23" x14ac:dyDescent="0.15">
      <c r="B118" s="31"/>
      <c r="C118" s="21" t="s">
        <v>83</v>
      </c>
      <c r="D118" s="15">
        <f t="shared" si="10"/>
        <v>2012997.3907470999</v>
      </c>
      <c r="E118" s="15">
        <v>187801.14746090001</v>
      </c>
      <c r="F118" s="15">
        <v>192539.91699220001</v>
      </c>
      <c r="G118" s="15">
        <v>164797.6074219</v>
      </c>
      <c r="H118" s="15">
        <v>187529.4494629</v>
      </c>
      <c r="I118" s="15">
        <v>168120.74279789999</v>
      </c>
      <c r="J118" s="15">
        <v>173396.19445799998</v>
      </c>
      <c r="K118" s="15">
        <v>159633.16345210001</v>
      </c>
      <c r="L118" s="15">
        <v>144261.61193850002</v>
      </c>
      <c r="M118" s="15">
        <v>129099.30419919999</v>
      </c>
      <c r="N118" s="15">
        <v>174434.46350100002</v>
      </c>
      <c r="O118" s="15">
        <v>170787.32299800002</v>
      </c>
      <c r="P118" s="15">
        <v>160596.46606449998</v>
      </c>
    </row>
    <row r="119" spans="1:23" x14ac:dyDescent="0.15">
      <c r="B119" s="31"/>
      <c r="C119" s="21" t="s">
        <v>214</v>
      </c>
      <c r="D119" s="15">
        <f t="shared" si="10"/>
        <v>350933.38203420001</v>
      </c>
      <c r="E119" s="15">
        <v>28121.076583899998</v>
      </c>
      <c r="F119" s="15">
        <v>26579.3037415</v>
      </c>
      <c r="G119" s="15">
        <v>34448.318481399998</v>
      </c>
      <c r="H119" s="15">
        <v>32592.483520499998</v>
      </c>
      <c r="I119" s="15">
        <v>29608.562469500001</v>
      </c>
      <c r="J119" s="15">
        <v>31269.767761200001</v>
      </c>
      <c r="K119" s="15">
        <v>26937.6029968</v>
      </c>
      <c r="L119" s="15">
        <v>26579.301834100002</v>
      </c>
      <c r="M119" s="15">
        <v>21389.390945399999</v>
      </c>
      <c r="N119" s="15">
        <v>25602.1232605</v>
      </c>
      <c r="O119" s="15">
        <v>31845.218658400001</v>
      </c>
      <c r="P119" s="15">
        <v>35960.231780999995</v>
      </c>
    </row>
    <row r="120" spans="1:23" x14ac:dyDescent="0.15">
      <c r="B120" s="31"/>
      <c r="C120" s="2" t="s">
        <v>82</v>
      </c>
      <c r="D120" s="15">
        <f t="shared" si="10"/>
        <v>52863.028764699993</v>
      </c>
      <c r="E120" s="15">
        <v>7735.1617813000003</v>
      </c>
      <c r="F120" s="15">
        <v>3713.4208678999998</v>
      </c>
      <c r="G120" s="15">
        <v>3049.9043465</v>
      </c>
      <c r="H120" s="15">
        <v>2390.4454707999998</v>
      </c>
      <c r="I120" s="15">
        <v>3335.7205390999998</v>
      </c>
      <c r="J120" s="15">
        <v>4012.9714011999999</v>
      </c>
      <c r="K120" s="15">
        <v>28625.404357899999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</row>
    <row r="121" spans="1:23" x14ac:dyDescent="0.15">
      <c r="B121" s="31"/>
      <c r="C121" s="2" t="s">
        <v>81</v>
      </c>
      <c r="D121" s="15">
        <f t="shared" si="10"/>
        <v>11486229.1259766</v>
      </c>
      <c r="E121" s="15">
        <v>601040.22216800007</v>
      </c>
      <c r="F121" s="15">
        <v>728905.82275389996</v>
      </c>
      <c r="G121" s="15">
        <v>935652.70996090001</v>
      </c>
      <c r="H121" s="15">
        <v>986968.50585940003</v>
      </c>
      <c r="I121" s="15">
        <v>1211714.9658202999</v>
      </c>
      <c r="J121" s="15">
        <v>1100258.0566406001</v>
      </c>
      <c r="K121" s="15">
        <v>1543255.1269531001</v>
      </c>
      <c r="L121" s="15">
        <v>1364298.2177734</v>
      </c>
      <c r="M121" s="15">
        <v>1106788.6962891</v>
      </c>
      <c r="N121" s="15">
        <v>767406.98242190003</v>
      </c>
      <c r="O121" s="15">
        <v>611989.13574219996</v>
      </c>
      <c r="P121" s="15">
        <v>527950.68359380006</v>
      </c>
    </row>
    <row r="122" spans="1:23" x14ac:dyDescent="0.15">
      <c r="A122" s="23"/>
      <c r="B122" s="31"/>
      <c r="C122" s="2" t="s">
        <v>80</v>
      </c>
      <c r="D122" s="15">
        <f t="shared" si="10"/>
        <v>10960428.9245607</v>
      </c>
      <c r="E122" s="15">
        <v>552576.84326170001</v>
      </c>
      <c r="F122" s="15">
        <v>660608.52050780004</v>
      </c>
      <c r="G122" s="15">
        <v>855376.03759770002</v>
      </c>
      <c r="H122" s="15">
        <v>960492.67578130006</v>
      </c>
      <c r="I122" s="15">
        <v>1170000.4882813001</v>
      </c>
      <c r="J122" s="15">
        <v>1236833.6181641</v>
      </c>
      <c r="K122" s="15">
        <v>1421369.7509766</v>
      </c>
      <c r="L122" s="15">
        <v>1268856.0791016</v>
      </c>
      <c r="M122" s="15">
        <v>1025354.7363281</v>
      </c>
      <c r="N122" s="15">
        <v>750338.80615229998</v>
      </c>
      <c r="O122" s="15">
        <v>565163.87939449993</v>
      </c>
      <c r="P122" s="15">
        <v>493457.48901369999</v>
      </c>
    </row>
    <row r="123" spans="1:23" x14ac:dyDescent="0.15">
      <c r="A123" s="23"/>
      <c r="B123" s="31"/>
      <c r="C123" s="2" t="s">
        <v>79</v>
      </c>
      <c r="D123" s="15">
        <f t="shared" si="10"/>
        <v>10545169.921875099</v>
      </c>
      <c r="E123" s="15">
        <v>517170.8984375</v>
      </c>
      <c r="F123" s="15">
        <v>620955.50537110004</v>
      </c>
      <c r="G123" s="15">
        <v>805850.52490229998</v>
      </c>
      <c r="H123" s="15">
        <v>910651.00097659999</v>
      </c>
      <c r="I123" s="15">
        <v>1106170.5322266</v>
      </c>
      <c r="J123" s="15">
        <v>1213693.2373047001</v>
      </c>
      <c r="K123" s="15">
        <v>1357664.1845702999</v>
      </c>
      <c r="L123" s="15">
        <v>1249998.5351563001</v>
      </c>
      <c r="M123" s="15">
        <v>977757.14111329999</v>
      </c>
      <c r="N123" s="15">
        <v>780015.01464840001</v>
      </c>
      <c r="O123" s="15">
        <v>544903.74755860004</v>
      </c>
      <c r="P123" s="15">
        <v>460339.59960940003</v>
      </c>
    </row>
    <row r="124" spans="1:23" x14ac:dyDescent="0.15">
      <c r="A124" s="23"/>
      <c r="B124" s="31"/>
      <c r="C124" s="2" t="s">
        <v>78</v>
      </c>
      <c r="D124" s="15">
        <f t="shared" si="10"/>
        <v>10231224.853515599</v>
      </c>
      <c r="E124" s="15">
        <v>503513.06152339996</v>
      </c>
      <c r="F124" s="15">
        <v>606095.45898440003</v>
      </c>
      <c r="G124" s="15">
        <v>782228.88183590001</v>
      </c>
      <c r="H124" s="15">
        <v>889842.71240229998</v>
      </c>
      <c r="I124" s="15">
        <v>1081063.9648438001</v>
      </c>
      <c r="J124" s="15">
        <v>1183314.453125</v>
      </c>
      <c r="K124" s="15">
        <v>1302621.9482422001</v>
      </c>
      <c r="L124" s="15">
        <v>1245052.9785156001</v>
      </c>
      <c r="M124" s="15">
        <v>961999.14550780004</v>
      </c>
      <c r="N124" s="15">
        <v>731352.72216800007</v>
      </c>
      <c r="O124" s="15">
        <v>522293.09082029999</v>
      </c>
      <c r="P124" s="15">
        <v>421846.43554690003</v>
      </c>
    </row>
    <row r="125" spans="1:23" x14ac:dyDescent="0.15">
      <c r="A125" s="23"/>
      <c r="B125" s="31"/>
      <c r="C125" s="2" t="s">
        <v>77</v>
      </c>
      <c r="D125" s="15">
        <f t="shared" si="10"/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</row>
    <row r="126" spans="1:23" x14ac:dyDescent="0.15">
      <c r="A126" s="23"/>
      <c r="B126" s="31"/>
      <c r="C126" s="23" t="s">
        <v>76</v>
      </c>
      <c r="D126" s="15">
        <f t="shared" si="10"/>
        <v>9647327.1484374013</v>
      </c>
      <c r="E126" s="15">
        <v>605135.68115229998</v>
      </c>
      <c r="F126" s="15">
        <v>986312.07275389996</v>
      </c>
      <c r="G126" s="15">
        <v>889628.05175780004</v>
      </c>
      <c r="H126" s="15">
        <v>849689.39208979998</v>
      </c>
      <c r="I126" s="15">
        <v>549273.31542969996</v>
      </c>
      <c r="J126" s="15">
        <v>603817.81005860004</v>
      </c>
      <c r="K126" s="15">
        <v>734916.50390630006</v>
      </c>
      <c r="L126" s="15">
        <v>696663.26904300007</v>
      </c>
      <c r="M126" s="15">
        <v>874750.79345699993</v>
      </c>
      <c r="N126" s="15">
        <v>831129.82177729998</v>
      </c>
      <c r="O126" s="15">
        <v>1006631.9580078</v>
      </c>
      <c r="P126" s="15">
        <v>1019378.4790039</v>
      </c>
    </row>
    <row r="127" spans="1:23" x14ac:dyDescent="0.15">
      <c r="A127" s="23"/>
      <c r="B127" s="31"/>
      <c r="C127" s="23" t="s">
        <v>75</v>
      </c>
      <c r="D127" s="15">
        <f t="shared" si="10"/>
        <v>10828729.797363499</v>
      </c>
      <c r="E127" s="15">
        <v>582027.46582030004</v>
      </c>
      <c r="F127" s="15">
        <v>681713.19580079999</v>
      </c>
      <c r="G127" s="15">
        <v>848136.04736329999</v>
      </c>
      <c r="H127" s="15">
        <v>953737.91503909999</v>
      </c>
      <c r="I127" s="15">
        <v>1100787.2314452999</v>
      </c>
      <c r="J127" s="15">
        <v>1236203.9794922001</v>
      </c>
      <c r="K127" s="15">
        <v>1383394.1650391</v>
      </c>
      <c r="L127" s="15">
        <v>1221769.1650391</v>
      </c>
      <c r="M127" s="15">
        <v>966531.12792969996</v>
      </c>
      <c r="N127" s="15">
        <v>795084.10644530004</v>
      </c>
      <c r="O127" s="15">
        <v>567025.87890630006</v>
      </c>
      <c r="P127" s="15">
        <v>492319.51904300001</v>
      </c>
    </row>
    <row r="128" spans="1:23" x14ac:dyDescent="0.15">
      <c r="A128" s="23"/>
      <c r="B128" s="31"/>
      <c r="C128" s="23" t="s">
        <v>74</v>
      </c>
      <c r="D128" s="15">
        <f t="shared" si="10"/>
        <v>6029042.3049929012</v>
      </c>
      <c r="E128" s="15">
        <v>363898.34594730003</v>
      </c>
      <c r="F128" s="15">
        <v>417364.34936519997</v>
      </c>
      <c r="G128" s="15">
        <v>507853.75976559997</v>
      </c>
      <c r="H128" s="15">
        <v>102582.4356079</v>
      </c>
      <c r="I128" s="15">
        <v>705510.25390630006</v>
      </c>
      <c r="J128" s="15">
        <v>616766.29638670001</v>
      </c>
      <c r="K128" s="15">
        <v>880426.94091800007</v>
      </c>
      <c r="L128" s="15">
        <v>733386.35253909999</v>
      </c>
      <c r="M128" s="15">
        <v>599305.72509770002</v>
      </c>
      <c r="N128" s="15">
        <v>459431.1523438</v>
      </c>
      <c r="O128" s="15">
        <v>334625.57983400003</v>
      </c>
      <c r="P128" s="15">
        <v>307891.1132813</v>
      </c>
    </row>
    <row r="129" spans="1:16" x14ac:dyDescent="0.15">
      <c r="A129" s="23"/>
      <c r="B129" s="31"/>
      <c r="C129" s="23" t="s">
        <v>73</v>
      </c>
      <c r="D129" s="15">
        <f t="shared" si="10"/>
        <v>10623665.313721001</v>
      </c>
      <c r="E129" s="15">
        <v>580490.96679690003</v>
      </c>
      <c r="F129" s="15">
        <v>666604.12597659999</v>
      </c>
      <c r="G129" s="15">
        <v>846421.99707030004</v>
      </c>
      <c r="H129" s="15">
        <v>944453.18603520002</v>
      </c>
      <c r="I129" s="15">
        <v>1116100.0976563001</v>
      </c>
      <c r="J129" s="15">
        <v>1116805.6640625</v>
      </c>
      <c r="K129" s="15">
        <v>1375971.8017577999</v>
      </c>
      <c r="L129" s="15">
        <v>1234829.5898438001</v>
      </c>
      <c r="M129" s="15">
        <v>973675.53710940003</v>
      </c>
      <c r="N129" s="15">
        <v>744071.35009770002</v>
      </c>
      <c r="O129" s="15">
        <v>536590.88134770002</v>
      </c>
      <c r="P129" s="15">
        <v>487650.11596680002</v>
      </c>
    </row>
    <row r="130" spans="1:16" x14ac:dyDescent="0.15">
      <c r="A130" s="23"/>
      <c r="B130" s="31"/>
      <c r="C130" s="23" t="s">
        <v>72</v>
      </c>
      <c r="D130" s="15">
        <f t="shared" si="10"/>
        <v>9187773.4375001993</v>
      </c>
      <c r="E130" s="15">
        <v>1001258.4228516</v>
      </c>
      <c r="F130" s="15">
        <v>894240.84472659999</v>
      </c>
      <c r="G130" s="15">
        <v>1052637.0849609</v>
      </c>
      <c r="H130" s="15">
        <v>824543.09082030004</v>
      </c>
      <c r="I130" s="15">
        <v>855024.04785159999</v>
      </c>
      <c r="J130" s="15">
        <v>614626.46484380006</v>
      </c>
      <c r="K130" s="15">
        <v>679468.26171880006</v>
      </c>
      <c r="L130" s="15">
        <v>516350.28076170001</v>
      </c>
      <c r="M130" s="15">
        <v>588069.94628909999</v>
      </c>
      <c r="N130" s="15">
        <v>720120.17822270002</v>
      </c>
      <c r="O130" s="15">
        <v>663501.77001949993</v>
      </c>
      <c r="P130" s="15">
        <v>777933.04443360004</v>
      </c>
    </row>
    <row r="131" spans="1:16" x14ac:dyDescent="0.15">
      <c r="A131" s="23"/>
      <c r="B131" s="31"/>
      <c r="C131" s="23" t="s">
        <v>71</v>
      </c>
      <c r="D131" s="15">
        <f t="shared" si="10"/>
        <v>8786370.0256347992</v>
      </c>
      <c r="E131" s="15">
        <v>1383420.6542968999</v>
      </c>
      <c r="F131" s="15">
        <v>1044417.3583984</v>
      </c>
      <c r="G131" s="15">
        <v>858588.13476559997</v>
      </c>
      <c r="H131" s="15">
        <v>659081.78710940003</v>
      </c>
      <c r="I131" s="15">
        <v>485398.31542970001</v>
      </c>
      <c r="J131" s="15">
        <v>495143.79882809997</v>
      </c>
      <c r="K131" s="15">
        <v>408433.13598630001</v>
      </c>
      <c r="L131" s="15">
        <v>434346.6796875</v>
      </c>
      <c r="M131" s="15">
        <v>455796.75292970001</v>
      </c>
      <c r="N131" s="15">
        <v>666341.67480469996</v>
      </c>
      <c r="O131" s="15">
        <v>882810.72998050007</v>
      </c>
      <c r="P131" s="15">
        <v>1012591.0034180001</v>
      </c>
    </row>
    <row r="132" spans="1:16" x14ac:dyDescent="0.15">
      <c r="A132" s="23"/>
      <c r="B132" s="31"/>
      <c r="C132" s="23" t="s">
        <v>70</v>
      </c>
      <c r="D132" s="15">
        <f t="shared" si="10"/>
        <v>13538729.003906302</v>
      </c>
      <c r="E132" s="15">
        <v>2000903.9306641</v>
      </c>
      <c r="F132" s="15">
        <v>1551178.7109375</v>
      </c>
      <c r="G132" s="15">
        <v>1323297.2412109</v>
      </c>
      <c r="H132" s="15">
        <v>1006258.9111328</v>
      </c>
      <c r="I132" s="15">
        <v>749034.30175780004</v>
      </c>
      <c r="J132" s="15">
        <v>866797.18017579999</v>
      </c>
      <c r="K132" s="15">
        <v>752901.12304690003</v>
      </c>
      <c r="L132" s="15">
        <v>717302.36816409999</v>
      </c>
      <c r="M132" s="15">
        <v>750963.07373050007</v>
      </c>
      <c r="N132" s="15">
        <v>968897.82714840001</v>
      </c>
      <c r="O132" s="15">
        <v>1361005.7373047001</v>
      </c>
      <c r="P132" s="15">
        <v>1490188.5986327999</v>
      </c>
    </row>
    <row r="133" spans="1:16" x14ac:dyDescent="0.15">
      <c r="A133" s="23"/>
      <c r="B133" s="31"/>
      <c r="C133" s="23" t="s">
        <v>69</v>
      </c>
      <c r="D133" s="15">
        <f t="shared" si="10"/>
        <v>20612279.785156403</v>
      </c>
      <c r="E133" s="15">
        <v>1213450.6835938001</v>
      </c>
      <c r="F133" s="15">
        <v>2029594.8486327999</v>
      </c>
      <c r="G133" s="15">
        <v>1892016.9677734</v>
      </c>
      <c r="H133" s="15">
        <v>1835127.3193359</v>
      </c>
      <c r="I133" s="15">
        <v>1159894.1650391</v>
      </c>
      <c r="J133" s="15">
        <v>1304003.7841797001</v>
      </c>
      <c r="K133" s="15">
        <v>1629801.2695313001</v>
      </c>
      <c r="L133" s="15">
        <v>1647255.1269531001</v>
      </c>
      <c r="M133" s="15">
        <v>1985980.9570313001</v>
      </c>
      <c r="N133" s="15">
        <v>1854709.5947266</v>
      </c>
      <c r="O133" s="15">
        <v>2042748.6572266</v>
      </c>
      <c r="P133" s="15">
        <v>2017696.4111327999</v>
      </c>
    </row>
    <row r="134" spans="1:16" x14ac:dyDescent="0.15">
      <c r="A134" s="23"/>
      <c r="B134" s="31"/>
      <c r="C134" s="23" t="s">
        <v>68</v>
      </c>
      <c r="D134" s="15">
        <f t="shared" si="10"/>
        <v>12143464.294433698</v>
      </c>
      <c r="E134" s="15">
        <v>998097.16796880006</v>
      </c>
      <c r="F134" s="15">
        <v>1099727.6611327999</v>
      </c>
      <c r="G134" s="15">
        <v>836188.11035159999</v>
      </c>
      <c r="H134" s="15">
        <v>828469.54345699993</v>
      </c>
      <c r="I134" s="15">
        <v>576409.85107420001</v>
      </c>
      <c r="J134" s="15">
        <v>491711.54785160004</v>
      </c>
      <c r="K134" s="15">
        <v>1462154.9072266</v>
      </c>
      <c r="L134" s="15">
        <v>1714432.7392577999</v>
      </c>
      <c r="M134" s="15">
        <v>1207745.8496093999</v>
      </c>
      <c r="N134" s="15">
        <v>727054.01611329999</v>
      </c>
      <c r="O134" s="15">
        <v>838153.56445309997</v>
      </c>
      <c r="P134" s="15">
        <v>1363319.3359375</v>
      </c>
    </row>
    <row r="135" spans="1:16" x14ac:dyDescent="0.15">
      <c r="A135" s="23"/>
      <c r="B135" s="31"/>
      <c r="C135" s="23" t="s">
        <v>213</v>
      </c>
      <c r="D135" s="15">
        <f t="shared" si="10"/>
        <v>2292221.3668824998</v>
      </c>
      <c r="E135" s="15">
        <v>171662.04833980001</v>
      </c>
      <c r="F135" s="15">
        <v>118895.1034546</v>
      </c>
      <c r="G135" s="15">
        <v>219195.0683594</v>
      </c>
      <c r="H135" s="15">
        <v>251478.8513184</v>
      </c>
      <c r="I135" s="15">
        <v>235567.9473877</v>
      </c>
      <c r="J135" s="15">
        <v>254560.25695799998</v>
      </c>
      <c r="K135" s="15">
        <v>223459.53369139999</v>
      </c>
      <c r="L135" s="15">
        <v>225587.93640139999</v>
      </c>
      <c r="M135" s="15">
        <v>164749.32861330002</v>
      </c>
      <c r="N135" s="15">
        <v>147452.19421389999</v>
      </c>
      <c r="O135" s="15">
        <v>133685.18066409999</v>
      </c>
      <c r="P135" s="15">
        <v>145927.91748050001</v>
      </c>
    </row>
    <row r="136" spans="1:16" x14ac:dyDescent="0.15">
      <c r="A136" s="23"/>
      <c r="B136" s="31"/>
      <c r="C136" s="23" t="s">
        <v>212</v>
      </c>
      <c r="D136" s="15">
        <f t="shared" si="10"/>
        <v>2292260.5514528002</v>
      </c>
      <c r="E136" s="15">
        <v>171662.04833980001</v>
      </c>
      <c r="F136" s="15">
        <v>118895.1339722</v>
      </c>
      <c r="G136" s="15">
        <v>219195.03784179999</v>
      </c>
      <c r="H136" s="15">
        <v>251600.63171389999</v>
      </c>
      <c r="I136" s="15">
        <v>235743.4997559</v>
      </c>
      <c r="J136" s="15">
        <v>254302.06298830002</v>
      </c>
      <c r="K136" s="15">
        <v>223459.53369139999</v>
      </c>
      <c r="L136" s="15">
        <v>225587.9821777</v>
      </c>
      <c r="M136" s="15">
        <v>164749.32861330002</v>
      </c>
      <c r="N136" s="15">
        <v>147452.19421389999</v>
      </c>
      <c r="O136" s="15">
        <v>133685.18066409999</v>
      </c>
      <c r="P136" s="15">
        <v>145927.91748050001</v>
      </c>
    </row>
    <row r="137" spans="1:16" x14ac:dyDescent="0.15">
      <c r="A137" s="23"/>
      <c r="B137" s="31"/>
      <c r="C137" s="23" t="s">
        <v>211</v>
      </c>
      <c r="D137" s="15">
        <f t="shared" si="10"/>
        <v>2292582.9772950001</v>
      </c>
      <c r="E137" s="15">
        <v>171662.04833980001</v>
      </c>
      <c r="F137" s="15">
        <v>118895.08056639999</v>
      </c>
      <c r="G137" s="15">
        <v>219195.08361819998</v>
      </c>
      <c r="H137" s="15">
        <v>252009.1247559</v>
      </c>
      <c r="I137" s="15">
        <v>235730.46875</v>
      </c>
      <c r="J137" s="15">
        <v>254229.04968259999</v>
      </c>
      <c r="K137" s="15">
        <v>223459.53369139999</v>
      </c>
      <c r="L137" s="15">
        <v>225587.9821777</v>
      </c>
      <c r="M137" s="15">
        <v>164749.32861330002</v>
      </c>
      <c r="N137" s="15">
        <v>147452.19421389999</v>
      </c>
      <c r="O137" s="15">
        <v>133685.16540530001</v>
      </c>
      <c r="P137" s="15">
        <v>145927.91748050001</v>
      </c>
    </row>
    <row r="138" spans="1:16" x14ac:dyDescent="0.15">
      <c r="A138" s="23"/>
      <c r="B138" s="31"/>
      <c r="C138" s="23" t="s">
        <v>210</v>
      </c>
      <c r="D138" s="15">
        <f t="shared" si="10"/>
        <v>2292210.2355959001</v>
      </c>
      <c r="E138" s="15">
        <v>171662.04833980001</v>
      </c>
      <c r="F138" s="15">
        <v>118895.1416016</v>
      </c>
      <c r="G138" s="15">
        <v>219195.00732419998</v>
      </c>
      <c r="H138" s="15">
        <v>251591.69006350002</v>
      </c>
      <c r="I138" s="15">
        <v>235729.8278809</v>
      </c>
      <c r="J138" s="15">
        <v>254274.44458010001</v>
      </c>
      <c r="K138" s="15">
        <v>223459.50317379998</v>
      </c>
      <c r="L138" s="15">
        <v>225587.95166019999</v>
      </c>
      <c r="M138" s="15">
        <v>164749.32861330002</v>
      </c>
      <c r="N138" s="15">
        <v>147452.19421389999</v>
      </c>
      <c r="O138" s="15">
        <v>133685.18066409999</v>
      </c>
      <c r="P138" s="15">
        <v>145927.91748050001</v>
      </c>
    </row>
    <row r="139" spans="1:16" x14ac:dyDescent="0.15">
      <c r="A139" s="23"/>
      <c r="B139" s="31"/>
      <c r="C139" s="23" t="s">
        <v>67</v>
      </c>
      <c r="D139" s="15">
        <f t="shared" si="10"/>
        <v>5849871.4141847007</v>
      </c>
      <c r="E139" s="15">
        <v>240093.2617188</v>
      </c>
      <c r="F139" s="15">
        <v>293159.5153809</v>
      </c>
      <c r="G139" s="15">
        <v>433618.89648440003</v>
      </c>
      <c r="H139" s="15">
        <v>500475.18920900003</v>
      </c>
      <c r="I139" s="15">
        <v>597794.00634770002</v>
      </c>
      <c r="J139" s="15">
        <v>649154.54101559997</v>
      </c>
      <c r="K139" s="15">
        <v>825385.98632809997</v>
      </c>
      <c r="L139" s="15">
        <v>774688.65966800007</v>
      </c>
      <c r="M139" s="15">
        <v>591180.78613280004</v>
      </c>
      <c r="N139" s="15">
        <v>430750.39672849997</v>
      </c>
      <c r="O139" s="15">
        <v>280517.02880859998</v>
      </c>
      <c r="P139" s="15">
        <v>233053.1463623</v>
      </c>
    </row>
    <row r="140" spans="1:16" x14ac:dyDescent="0.15">
      <c r="A140" s="23"/>
      <c r="B140" s="31"/>
      <c r="C140" s="23" t="s">
        <v>66</v>
      </c>
      <c r="D140" s="15">
        <f t="shared" si="10"/>
        <v>10665762.420654399</v>
      </c>
      <c r="E140" s="15">
        <v>1312185.9130859</v>
      </c>
      <c r="F140" s="15">
        <v>930259.58251949993</v>
      </c>
      <c r="G140" s="15">
        <v>1189464.4775391</v>
      </c>
      <c r="H140" s="15">
        <v>900853.63769530004</v>
      </c>
      <c r="I140" s="15">
        <v>712751.83105469996</v>
      </c>
      <c r="J140" s="15">
        <v>647784.1796875</v>
      </c>
      <c r="K140" s="15">
        <v>660577.94189449993</v>
      </c>
      <c r="L140" s="15">
        <v>679608.70361329999</v>
      </c>
      <c r="M140" s="15">
        <v>450954.98657230003</v>
      </c>
      <c r="N140" s="15">
        <v>824755.73730469996</v>
      </c>
      <c r="O140" s="15">
        <v>1259910.6445313001</v>
      </c>
      <c r="P140" s="15">
        <v>1096654.7851563001</v>
      </c>
    </row>
    <row r="141" spans="1:16" x14ac:dyDescent="0.15">
      <c r="A141" s="23"/>
      <c r="B141" s="31"/>
      <c r="C141" s="23" t="s">
        <v>65</v>
      </c>
      <c r="D141" s="15">
        <f t="shared" si="10"/>
        <v>6180712.3107911004</v>
      </c>
      <c r="E141" s="15">
        <v>480892.79174799996</v>
      </c>
      <c r="F141" s="15">
        <v>628901.55029300007</v>
      </c>
      <c r="G141" s="15">
        <v>604845.703125</v>
      </c>
      <c r="H141" s="15">
        <v>538723.69384770002</v>
      </c>
      <c r="I141" s="15">
        <v>402076.96533199999</v>
      </c>
      <c r="J141" s="15">
        <v>384668.88427729998</v>
      </c>
      <c r="K141" s="15">
        <v>421059.9060059</v>
      </c>
      <c r="L141" s="15">
        <v>418090.94238279999</v>
      </c>
      <c r="M141" s="15">
        <v>432807.03735349997</v>
      </c>
      <c r="N141" s="15">
        <v>570734.43603520002</v>
      </c>
      <c r="O141" s="15">
        <v>596542.17529300007</v>
      </c>
      <c r="P141" s="15">
        <v>701368.22509770002</v>
      </c>
    </row>
    <row r="142" spans="1:16" x14ac:dyDescent="0.15">
      <c r="A142" s="23"/>
      <c r="B142" s="31"/>
      <c r="C142" s="23" t="s">
        <v>64</v>
      </c>
      <c r="D142" s="15">
        <f t="shared" si="10"/>
        <v>5498779.9987794003</v>
      </c>
      <c r="E142" s="15">
        <v>424333.19091800001</v>
      </c>
      <c r="F142" s="15">
        <v>552983.3984375</v>
      </c>
      <c r="G142" s="15">
        <v>546339.47753909999</v>
      </c>
      <c r="H142" s="15">
        <v>493377.80761720001</v>
      </c>
      <c r="I142" s="15">
        <v>347184.2346191</v>
      </c>
      <c r="J142" s="15">
        <v>346397.91870119999</v>
      </c>
      <c r="K142" s="15">
        <v>371859.92431640002</v>
      </c>
      <c r="L142" s="15">
        <v>389129.79125980003</v>
      </c>
      <c r="M142" s="15">
        <v>382558.04443359998</v>
      </c>
      <c r="N142" s="15">
        <v>498453.24707029999</v>
      </c>
      <c r="O142" s="15">
        <v>537476.07421880006</v>
      </c>
      <c r="P142" s="15">
        <v>608686.88964840001</v>
      </c>
    </row>
    <row r="143" spans="1:16" x14ac:dyDescent="0.15">
      <c r="A143" s="23"/>
      <c r="B143" s="31"/>
      <c r="C143" s="23" t="s">
        <v>63</v>
      </c>
      <c r="D143" s="15">
        <f t="shared" si="10"/>
        <v>2144928.4362793998</v>
      </c>
      <c r="E143" s="15">
        <v>165887.25280759999</v>
      </c>
      <c r="F143" s="15">
        <v>217685.6994629</v>
      </c>
      <c r="G143" s="15">
        <v>158169.38781740001</v>
      </c>
      <c r="H143" s="15">
        <v>175019.66857909999</v>
      </c>
      <c r="I143" s="15">
        <v>240889.93835450002</v>
      </c>
      <c r="J143" s="15">
        <v>128909.43908689999</v>
      </c>
      <c r="K143" s="15">
        <v>272095.88623050001</v>
      </c>
      <c r="L143" s="15">
        <v>184146.62170409999</v>
      </c>
      <c r="M143" s="15">
        <v>115914.52789310001</v>
      </c>
      <c r="N143" s="15">
        <v>96034.98077390001</v>
      </c>
      <c r="O143" s="15">
        <v>139800.55236819998</v>
      </c>
      <c r="P143" s="15">
        <v>250374.48120120002</v>
      </c>
    </row>
    <row r="144" spans="1:16" x14ac:dyDescent="0.15">
      <c r="B144" s="31"/>
      <c r="C144" s="23" t="s">
        <v>62</v>
      </c>
      <c r="D144" s="15">
        <f t="shared" si="10"/>
        <v>2224685.3561402997</v>
      </c>
      <c r="E144" s="15">
        <v>79114.601135300007</v>
      </c>
      <c r="F144" s="15">
        <v>78138.3056641</v>
      </c>
      <c r="G144" s="15">
        <v>185750.06103519999</v>
      </c>
      <c r="H144" s="15">
        <v>201478.6682129</v>
      </c>
      <c r="I144" s="15">
        <v>231608.53576659999</v>
      </c>
      <c r="J144" s="15">
        <v>255840.7440186</v>
      </c>
      <c r="K144" s="15">
        <v>332540.61889650003</v>
      </c>
      <c r="L144" s="15">
        <v>326288.02490229998</v>
      </c>
      <c r="M144" s="15">
        <v>205037.79602049998</v>
      </c>
      <c r="N144" s="15">
        <v>152736.4196777</v>
      </c>
      <c r="O144" s="15">
        <v>102280.1513672</v>
      </c>
      <c r="P144" s="15">
        <v>73871.429443400004</v>
      </c>
    </row>
    <row r="145" spans="1:16" x14ac:dyDescent="0.15">
      <c r="A145" s="23"/>
      <c r="B145" s="31"/>
      <c r="C145" s="23" t="s">
        <v>61</v>
      </c>
      <c r="D145" s="15">
        <f t="shared" si="10"/>
        <v>2223183.3114624</v>
      </c>
      <c r="E145" s="15">
        <v>79197.669982899999</v>
      </c>
      <c r="F145" s="15">
        <v>78230.995178199999</v>
      </c>
      <c r="G145" s="15">
        <v>185945.26672360001</v>
      </c>
      <c r="H145" s="15">
        <v>201694.61059570001</v>
      </c>
      <c r="I145" s="15">
        <v>230934.2346191</v>
      </c>
      <c r="J145" s="15">
        <v>256126.92260739999</v>
      </c>
      <c r="K145" s="15">
        <v>330820.67871089996</v>
      </c>
      <c r="L145" s="15">
        <v>326645.69091800001</v>
      </c>
      <c r="M145" s="15">
        <v>204200.39367679998</v>
      </c>
      <c r="N145" s="15">
        <v>152888.85498050001</v>
      </c>
      <c r="O145" s="15">
        <v>102691.05529789999</v>
      </c>
      <c r="P145" s="15">
        <v>73806.938171400005</v>
      </c>
    </row>
    <row r="146" spans="1:16" x14ac:dyDescent="0.15">
      <c r="A146" s="23"/>
      <c r="B146" s="31"/>
      <c r="C146" s="23" t="s">
        <v>60</v>
      </c>
      <c r="D146" s="15">
        <f t="shared" si="10"/>
        <v>1830072.8912354</v>
      </c>
      <c r="E146" s="15">
        <v>66690.101623499999</v>
      </c>
      <c r="F146" s="15">
        <v>65103.981018099999</v>
      </c>
      <c r="G146" s="15">
        <v>153415.25268550002</v>
      </c>
      <c r="H146" s="15">
        <v>164217.66662600002</v>
      </c>
      <c r="I146" s="15">
        <v>189832.48901370002</v>
      </c>
      <c r="J146" s="15">
        <v>209265.9606934</v>
      </c>
      <c r="K146" s="15">
        <v>269677.12402339996</v>
      </c>
      <c r="L146" s="15">
        <v>266077.45361329999</v>
      </c>
      <c r="M146" s="15">
        <v>168341.44592289999</v>
      </c>
      <c r="N146" s="15">
        <v>128125.6866455</v>
      </c>
      <c r="O146" s="15">
        <v>86685.798645000003</v>
      </c>
      <c r="P146" s="15">
        <v>62639.930725099999</v>
      </c>
    </row>
    <row r="147" spans="1:16" x14ac:dyDescent="0.15">
      <c r="A147" s="20"/>
      <c r="B147" s="31"/>
      <c r="C147" s="23" t="s">
        <v>59</v>
      </c>
      <c r="D147" s="15">
        <f t="shared" si="10"/>
        <v>2833147.5982664996</v>
      </c>
      <c r="E147" s="15">
        <v>227426.33056639999</v>
      </c>
      <c r="F147" s="15">
        <v>183910.41564940001</v>
      </c>
      <c r="G147" s="15">
        <v>209399.6582031</v>
      </c>
      <c r="H147" s="15">
        <v>162146.37756350002</v>
      </c>
      <c r="I147" s="15">
        <v>157880.32531740001</v>
      </c>
      <c r="J147" s="15">
        <v>220088.07373050001</v>
      </c>
      <c r="K147" s="15">
        <v>302646.57592769997</v>
      </c>
      <c r="L147" s="15">
        <v>322851.01318359998</v>
      </c>
      <c r="M147" s="15">
        <v>276043.18237299996</v>
      </c>
      <c r="N147" s="15">
        <v>250057.0373535</v>
      </c>
      <c r="O147" s="15">
        <v>256401.30615229998</v>
      </c>
      <c r="P147" s="15">
        <v>264297.30224609998</v>
      </c>
    </row>
    <row r="148" spans="1:16" x14ac:dyDescent="0.15">
      <c r="A148" s="20"/>
      <c r="B148" s="31"/>
      <c r="C148" s="23" t="s">
        <v>58</v>
      </c>
      <c r="D148" s="15">
        <f t="shared" si="10"/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</row>
    <row r="149" spans="1:16" x14ac:dyDescent="0.15">
      <c r="A149" s="20"/>
      <c r="B149" s="31"/>
      <c r="C149" s="23" t="s">
        <v>57</v>
      </c>
      <c r="D149" s="15">
        <f t="shared" si="10"/>
        <v>7551390.1367187984</v>
      </c>
      <c r="E149" s="15">
        <v>252907.04345699999</v>
      </c>
      <c r="F149" s="15">
        <v>362894.01245119999</v>
      </c>
      <c r="G149" s="15">
        <v>547260.55908199993</v>
      </c>
      <c r="H149" s="15">
        <v>667685.24169920001</v>
      </c>
      <c r="I149" s="15">
        <v>791264.22119139996</v>
      </c>
      <c r="J149" s="15">
        <v>950104.12597659999</v>
      </c>
      <c r="K149" s="15">
        <v>1086492.7978516</v>
      </c>
      <c r="L149" s="15">
        <v>1005886.5356444999</v>
      </c>
      <c r="M149" s="15">
        <v>790122.37548829999</v>
      </c>
      <c r="N149" s="15">
        <v>610411.19384770002</v>
      </c>
      <c r="O149" s="15">
        <v>290620.9411621</v>
      </c>
      <c r="P149" s="15">
        <v>195741.08886720001</v>
      </c>
    </row>
    <row r="150" spans="1:16" x14ac:dyDescent="0.15">
      <c r="A150" s="23"/>
      <c r="B150" s="31"/>
      <c r="C150" s="23" t="s">
        <v>56</v>
      </c>
      <c r="D150" s="15">
        <f t="shared" si="10"/>
        <v>213058.94387509994</v>
      </c>
      <c r="E150" s="15">
        <v>40263.278961199998</v>
      </c>
      <c r="F150" s="15">
        <v>43015.529632600003</v>
      </c>
      <c r="G150" s="15">
        <v>28704.566955599999</v>
      </c>
      <c r="H150" s="15">
        <v>8563.7626648000005</v>
      </c>
      <c r="I150" s="15">
        <v>1746.0694313000001</v>
      </c>
      <c r="J150" s="15">
        <v>1857.7877283</v>
      </c>
      <c r="K150" s="15">
        <v>99.281676099999999</v>
      </c>
      <c r="L150" s="15">
        <v>1906.2081575</v>
      </c>
      <c r="M150" s="15">
        <v>7624.6180533999996</v>
      </c>
      <c r="N150" s="15">
        <v>7561.4557266000002</v>
      </c>
      <c r="O150" s="15">
        <v>14832.9772949</v>
      </c>
      <c r="P150" s="15">
        <v>56883.407592799995</v>
      </c>
    </row>
    <row r="151" spans="1:16" x14ac:dyDescent="0.15">
      <c r="A151" s="23"/>
      <c r="B151" s="31"/>
      <c r="C151" s="23" t="s">
        <v>55</v>
      </c>
      <c r="D151" s="15">
        <f t="shared" si="10"/>
        <v>8973114.044189401</v>
      </c>
      <c r="E151" s="15">
        <v>440505.06591800001</v>
      </c>
      <c r="F151" s="15">
        <v>497321.83837890002</v>
      </c>
      <c r="G151" s="15">
        <v>648797.66845699993</v>
      </c>
      <c r="H151" s="15">
        <v>859438.72070309997</v>
      </c>
      <c r="I151" s="15">
        <v>938937.86621090001</v>
      </c>
      <c r="J151" s="15">
        <v>956823.42529300007</v>
      </c>
      <c r="K151" s="15">
        <v>1133177.2460938001</v>
      </c>
      <c r="L151" s="15">
        <v>1073989.9902343999</v>
      </c>
      <c r="M151" s="15">
        <v>839474.18212889996</v>
      </c>
      <c r="N151" s="15">
        <v>722120.1171875</v>
      </c>
      <c r="O151" s="15">
        <v>463326.38549799996</v>
      </c>
      <c r="P151" s="15">
        <v>399201.53808589996</v>
      </c>
    </row>
    <row r="152" spans="1:16" x14ac:dyDescent="0.15">
      <c r="A152" s="23"/>
      <c r="B152" s="31"/>
      <c r="C152" s="23" t="s">
        <v>209</v>
      </c>
      <c r="D152" s="15">
        <f t="shared" si="10"/>
        <v>2018677.7114867</v>
      </c>
      <c r="E152" s="15">
        <v>88630.104064899991</v>
      </c>
      <c r="F152" s="15">
        <v>181791.21398929998</v>
      </c>
      <c r="G152" s="15">
        <v>158295.13549800002</v>
      </c>
      <c r="H152" s="15">
        <v>201476.4862061</v>
      </c>
      <c r="I152" s="15">
        <v>206749.55749509999</v>
      </c>
      <c r="J152" s="15">
        <v>240869.93408199999</v>
      </c>
      <c r="K152" s="15">
        <v>244128.87573239999</v>
      </c>
      <c r="L152" s="15">
        <v>200458.0993652</v>
      </c>
      <c r="M152" s="15">
        <v>142665.95458980001</v>
      </c>
      <c r="N152" s="15">
        <v>157378.40270999999</v>
      </c>
      <c r="O152" s="15">
        <v>108628.5018921</v>
      </c>
      <c r="P152" s="15">
        <v>87605.445861800006</v>
      </c>
    </row>
    <row r="153" spans="1:16" x14ac:dyDescent="0.15">
      <c r="A153" s="20"/>
      <c r="B153" s="31"/>
      <c r="C153" s="23" t="s">
        <v>54</v>
      </c>
      <c r="D153" s="15">
        <f t="shared" si="10"/>
        <v>7159995.2087402996</v>
      </c>
      <c r="E153" s="15">
        <v>303631.1950684</v>
      </c>
      <c r="F153" s="15">
        <v>346281.70776369999</v>
      </c>
      <c r="G153" s="15">
        <v>509075.77514650003</v>
      </c>
      <c r="H153" s="15">
        <v>604916.50390630006</v>
      </c>
      <c r="I153" s="15">
        <v>784942.26074219996</v>
      </c>
      <c r="J153" s="15">
        <v>694317.26074219996</v>
      </c>
      <c r="K153" s="15">
        <v>1063895.7519531001</v>
      </c>
      <c r="L153" s="15">
        <v>901307.00683590001</v>
      </c>
      <c r="M153" s="15">
        <v>793052.30712889996</v>
      </c>
      <c r="N153" s="15">
        <v>493588.25683589996</v>
      </c>
      <c r="O153" s="15">
        <v>342653.35083010001</v>
      </c>
      <c r="P153" s="15">
        <v>322333.8317871</v>
      </c>
    </row>
    <row r="154" spans="1:16" x14ac:dyDescent="0.15">
      <c r="A154" s="20"/>
      <c r="B154" s="31"/>
      <c r="C154" s="2" t="s">
        <v>53</v>
      </c>
      <c r="D154" s="15">
        <f t="shared" si="10"/>
        <v>10473162.536621202</v>
      </c>
      <c r="E154" s="15">
        <v>478923.46191410004</v>
      </c>
      <c r="F154" s="15">
        <v>590624.51171880006</v>
      </c>
      <c r="G154" s="15">
        <v>677548.33984380006</v>
      </c>
      <c r="H154" s="15">
        <v>907821.53320309997</v>
      </c>
      <c r="I154" s="15">
        <v>1146134.2773438001</v>
      </c>
      <c r="J154" s="15">
        <v>1000877.3803711</v>
      </c>
      <c r="K154" s="15">
        <v>1534779.0527343999</v>
      </c>
      <c r="L154" s="15">
        <v>1279128.1738281001</v>
      </c>
      <c r="M154" s="15">
        <v>1213095.0927734</v>
      </c>
      <c r="N154" s="15">
        <v>671654.90722659999</v>
      </c>
      <c r="O154" s="15">
        <v>517784.11865229998</v>
      </c>
      <c r="P154" s="15">
        <v>454791.68701170001</v>
      </c>
    </row>
    <row r="155" spans="1:16" x14ac:dyDescent="0.15">
      <c r="A155" s="20"/>
      <c r="B155" s="31"/>
      <c r="C155" s="2" t="s">
        <v>164</v>
      </c>
      <c r="D155" s="15">
        <f t="shared" si="10"/>
        <v>6466196.2280271994</v>
      </c>
      <c r="E155" s="15">
        <v>337321.19750980003</v>
      </c>
      <c r="F155" s="15">
        <v>346439.84985349997</v>
      </c>
      <c r="G155" s="15">
        <v>521412.35351559997</v>
      </c>
      <c r="H155" s="15">
        <v>573358.33740229998</v>
      </c>
      <c r="I155" s="15">
        <v>628554.38232420001</v>
      </c>
      <c r="J155" s="15">
        <v>807383.48388670001</v>
      </c>
      <c r="K155" s="15">
        <v>867608.33740229998</v>
      </c>
      <c r="L155" s="15">
        <v>760039.48974610004</v>
      </c>
      <c r="M155" s="15">
        <v>566177.55126949993</v>
      </c>
      <c r="N155" s="15">
        <v>483488.06762700004</v>
      </c>
      <c r="O155" s="15">
        <v>285341.49169920001</v>
      </c>
      <c r="P155" s="15">
        <v>289071.68579099997</v>
      </c>
    </row>
    <row r="156" spans="1:16" x14ac:dyDescent="0.15">
      <c r="A156" s="20"/>
      <c r="B156" s="20"/>
      <c r="C156" s="1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6" x14ac:dyDescent="0.15">
      <c r="A157" s="23"/>
      <c r="B157" s="2" t="s">
        <v>52</v>
      </c>
      <c r="C157" s="23"/>
      <c r="D157" s="15">
        <f>SUM(E157:P157)</f>
        <v>309614621.55886024</v>
      </c>
      <c r="E157" s="15">
        <f t="shared" ref="E157:P157" si="11">SUM(E111:E155)</f>
        <v>21415669.041633595</v>
      </c>
      <c r="F157" s="15">
        <f t="shared" si="11"/>
        <v>22968422.999387801</v>
      </c>
      <c r="G157" s="15">
        <f t="shared" si="11"/>
        <v>26137861.2580298</v>
      </c>
      <c r="H157" s="15">
        <f t="shared" si="11"/>
        <v>26271233.366251294</v>
      </c>
      <c r="I157" s="15">
        <f t="shared" si="11"/>
        <v>28068864.3825057</v>
      </c>
      <c r="J157" s="15">
        <f t="shared" si="11"/>
        <v>28815597.98794999</v>
      </c>
      <c r="K157" s="15">
        <f t="shared" si="11"/>
        <v>33476466.397054486</v>
      </c>
      <c r="L157" s="15">
        <f t="shared" si="11"/>
        <v>31106800.821542904</v>
      </c>
      <c r="M157" s="15">
        <f t="shared" si="11"/>
        <v>26639511.176347997</v>
      </c>
      <c r="N157" s="15">
        <f t="shared" si="11"/>
        <v>23604866.757870108</v>
      </c>
      <c r="O157" s="15">
        <f t="shared" si="11"/>
        <v>21064579.387784194</v>
      </c>
      <c r="P157" s="15">
        <f t="shared" si="11"/>
        <v>20044747.982502405</v>
      </c>
    </row>
    <row r="158" spans="1:16" x14ac:dyDescent="0.15">
      <c r="A158" s="23"/>
      <c r="B158" s="12"/>
      <c r="C158" s="23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1:16" x14ac:dyDescent="0.15">
      <c r="A159" s="23"/>
      <c r="B159" s="2" t="s">
        <v>51</v>
      </c>
      <c r="C159" s="23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 x14ac:dyDescent="0.15">
      <c r="A160" s="23"/>
      <c r="C160" s="23" t="s">
        <v>50</v>
      </c>
      <c r="D160" s="15">
        <f>SUM(E160:P160)</f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</row>
    <row r="161" spans="1:19" x14ac:dyDescent="0.15">
      <c r="A161" s="23"/>
      <c r="C161" s="23" t="s">
        <v>49</v>
      </c>
      <c r="D161" s="15">
        <f>SUM(E161:P161)</f>
        <v>-15474137.695312796</v>
      </c>
      <c r="E161" s="15">
        <v>-1289511.4746093999</v>
      </c>
      <c r="F161" s="15">
        <v>-1289511.4746093999</v>
      </c>
      <c r="G161" s="15">
        <v>-1289511.4746093999</v>
      </c>
      <c r="H161" s="15">
        <v>-1289511.4746093999</v>
      </c>
      <c r="I161" s="15">
        <v>-1289511.4746093999</v>
      </c>
      <c r="J161" s="15">
        <v>-1289511.4746093999</v>
      </c>
      <c r="K161" s="15">
        <v>-1289511.4746093999</v>
      </c>
      <c r="L161" s="15">
        <v>-1289511.4746093999</v>
      </c>
      <c r="M161" s="15">
        <v>-1289511.4746093999</v>
      </c>
      <c r="N161" s="15">
        <v>-1289511.4746093999</v>
      </c>
      <c r="O161" s="15">
        <v>-1289511.4746093999</v>
      </c>
      <c r="P161" s="15">
        <v>-1289511.4746093999</v>
      </c>
    </row>
    <row r="162" spans="1:19" x14ac:dyDescent="0.15">
      <c r="A162" s="23"/>
      <c r="C162" s="23" t="s">
        <v>48</v>
      </c>
      <c r="D162" s="15">
        <f>SUM(E162:P162)</f>
        <v>109742671.875</v>
      </c>
      <c r="E162" s="15">
        <v>9145222.65625</v>
      </c>
      <c r="F162" s="15">
        <v>9145222.65625</v>
      </c>
      <c r="G162" s="15">
        <v>9145222.65625</v>
      </c>
      <c r="H162" s="15">
        <v>9145222.65625</v>
      </c>
      <c r="I162" s="15">
        <v>9145222.65625</v>
      </c>
      <c r="J162" s="15">
        <v>9145222.65625</v>
      </c>
      <c r="K162" s="15">
        <v>9145222.65625</v>
      </c>
      <c r="L162" s="15">
        <v>9145222.65625</v>
      </c>
      <c r="M162" s="15">
        <v>9145222.65625</v>
      </c>
      <c r="N162" s="15">
        <v>9145222.65625</v>
      </c>
      <c r="O162" s="15">
        <v>9145222.65625</v>
      </c>
      <c r="P162" s="15">
        <v>9145222.65625</v>
      </c>
    </row>
    <row r="163" spans="1:19" x14ac:dyDescent="0.15">
      <c r="A163" s="23"/>
      <c r="C163" s="23" t="s">
        <v>47</v>
      </c>
      <c r="D163" s="15">
        <f>SUM(E163:P163)</f>
        <v>2532590.8813475999</v>
      </c>
      <c r="E163" s="15">
        <v>211049.2401123</v>
      </c>
      <c r="F163" s="15">
        <v>211049.2401123</v>
      </c>
      <c r="G163" s="15">
        <v>211049.2401123</v>
      </c>
      <c r="H163" s="15">
        <v>211049.2401123</v>
      </c>
      <c r="I163" s="15">
        <v>211049.2401123</v>
      </c>
      <c r="J163" s="15">
        <v>211049.2401123</v>
      </c>
      <c r="K163" s="15">
        <v>211049.2401123</v>
      </c>
      <c r="L163" s="15">
        <v>211049.2401123</v>
      </c>
      <c r="M163" s="15">
        <v>211049.2401123</v>
      </c>
      <c r="N163" s="15">
        <v>211049.2401123</v>
      </c>
      <c r="O163" s="15">
        <v>211049.2401123</v>
      </c>
      <c r="P163" s="15">
        <v>211049.2401123</v>
      </c>
    </row>
    <row r="164" spans="1:19" x14ac:dyDescent="0.15">
      <c r="A164" s="23"/>
      <c r="C164" s="23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1:19" x14ac:dyDescent="0.15">
      <c r="A165" s="23"/>
      <c r="B165" s="1"/>
      <c r="C165" s="23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1:19" x14ac:dyDescent="0.15">
      <c r="A166" s="23"/>
      <c r="B166" s="23" t="s">
        <v>46</v>
      </c>
      <c r="D166" s="15">
        <f>SUM(E166:P166)</f>
        <v>96801125.061034799</v>
      </c>
      <c r="E166" s="15">
        <f t="shared" ref="E166:P166" si="12">SUM(E160:E163)</f>
        <v>8066760.4217528999</v>
      </c>
      <c r="F166" s="15">
        <f t="shared" si="12"/>
        <v>8066760.4217528999</v>
      </c>
      <c r="G166" s="15">
        <f t="shared" si="12"/>
        <v>8066760.4217528999</v>
      </c>
      <c r="H166" s="15">
        <f t="shared" si="12"/>
        <v>8066760.4217528999</v>
      </c>
      <c r="I166" s="15">
        <f t="shared" si="12"/>
        <v>8066760.4217528999</v>
      </c>
      <c r="J166" s="15">
        <f t="shared" si="12"/>
        <v>8066760.4217528999</v>
      </c>
      <c r="K166" s="15">
        <f t="shared" si="12"/>
        <v>8066760.4217528999</v>
      </c>
      <c r="L166" s="15">
        <f t="shared" si="12"/>
        <v>8066760.4217528999</v>
      </c>
      <c r="M166" s="15">
        <f t="shared" si="12"/>
        <v>8066760.4217528999</v>
      </c>
      <c r="N166" s="15">
        <f t="shared" si="12"/>
        <v>8066760.4217528999</v>
      </c>
      <c r="O166" s="15">
        <f t="shared" si="12"/>
        <v>8066760.4217528999</v>
      </c>
      <c r="P166" s="15">
        <f t="shared" si="12"/>
        <v>8066760.4217528999</v>
      </c>
    </row>
    <row r="167" spans="1:19" x14ac:dyDescent="0.15">
      <c r="A167" s="1"/>
      <c r="B167" s="1"/>
      <c r="C167" s="1"/>
      <c r="D167" s="16" t="s">
        <v>208</v>
      </c>
      <c r="E167" s="16" t="s">
        <v>208</v>
      </c>
      <c r="F167" s="16" t="s">
        <v>208</v>
      </c>
      <c r="G167" s="16" t="s">
        <v>208</v>
      </c>
      <c r="H167" s="16" t="s">
        <v>208</v>
      </c>
      <c r="I167" s="16" t="s">
        <v>208</v>
      </c>
      <c r="J167" s="16" t="s">
        <v>208</v>
      </c>
      <c r="K167" s="16" t="s">
        <v>208</v>
      </c>
      <c r="L167" s="16" t="s">
        <v>208</v>
      </c>
      <c r="M167" s="16" t="s">
        <v>208</v>
      </c>
      <c r="N167" s="16" t="s">
        <v>208</v>
      </c>
      <c r="O167" s="16" t="s">
        <v>208</v>
      </c>
      <c r="P167" s="16" t="s">
        <v>208</v>
      </c>
    </row>
    <row r="168" spans="1:19" x14ac:dyDescent="0.15">
      <c r="B168" s="2" t="s">
        <v>163</v>
      </c>
      <c r="D168" s="15">
        <f>SUM(E168:P168)</f>
        <v>682662187.78040361</v>
      </c>
      <c r="E168" s="15">
        <f t="shared" ref="E168:P168" si="13">E166+E108+E157</f>
        <v>54816833.47785525</v>
      </c>
      <c r="F168" s="15">
        <f t="shared" si="13"/>
        <v>52709673.416202366</v>
      </c>
      <c r="G168" s="15">
        <f t="shared" si="13"/>
        <v>57952011.846900657</v>
      </c>
      <c r="H168" s="15">
        <f t="shared" si="13"/>
        <v>55724119.01117152</v>
      </c>
      <c r="I168" s="15">
        <f t="shared" si="13"/>
        <v>56878727.862001464</v>
      </c>
      <c r="J168" s="15">
        <f t="shared" si="13"/>
        <v>57046466.011374161</v>
      </c>
      <c r="K168" s="15">
        <f t="shared" si="13"/>
        <v>63931341.813024402</v>
      </c>
      <c r="L168" s="15">
        <f t="shared" si="13"/>
        <v>60693341.062952429</v>
      </c>
      <c r="M168" s="15">
        <f t="shared" si="13"/>
        <v>57196556.503086373</v>
      </c>
      <c r="N168" s="15">
        <f t="shared" si="13"/>
        <v>56510134.918643579</v>
      </c>
      <c r="O168" s="15">
        <f t="shared" si="13"/>
        <v>54406165.29418008</v>
      </c>
      <c r="P168" s="15">
        <f t="shared" si="13"/>
        <v>54796816.563011453</v>
      </c>
    </row>
    <row r="169" spans="1:19" x14ac:dyDescent="0.15">
      <c r="A169" s="1"/>
      <c r="B169" s="12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1:19" x14ac:dyDescent="0.15">
      <c r="A170" s="1"/>
      <c r="B170" s="2" t="s">
        <v>1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1:19" x14ac:dyDescent="0.15">
      <c r="A171" s="1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1:19" x14ac:dyDescent="0.15">
      <c r="A172" s="1"/>
      <c r="C172" s="2" t="s">
        <v>162</v>
      </c>
      <c r="D172" s="15">
        <f t="shared" ref="D172:D181" si="14">SUM(E172:P172)</f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S172" s="25"/>
    </row>
    <row r="173" spans="1:19" x14ac:dyDescent="0.15">
      <c r="A173" s="1"/>
      <c r="C173" s="2" t="s">
        <v>161</v>
      </c>
      <c r="D173" s="15">
        <f t="shared" si="14"/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S173" s="25"/>
    </row>
    <row r="174" spans="1:19" x14ac:dyDescent="0.15">
      <c r="A174" s="1"/>
      <c r="C174" s="2" t="s">
        <v>160</v>
      </c>
      <c r="D174" s="15">
        <f t="shared" si="14"/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S174" s="25"/>
    </row>
    <row r="175" spans="1:19" x14ac:dyDescent="0.15">
      <c r="A175" s="1"/>
      <c r="C175" s="2" t="s">
        <v>159</v>
      </c>
      <c r="D175" s="15">
        <f t="shared" si="14"/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S175" s="25"/>
    </row>
    <row r="176" spans="1:19" x14ac:dyDescent="0.15">
      <c r="A176" s="1"/>
      <c r="B176" s="1"/>
      <c r="C176" s="2" t="s">
        <v>158</v>
      </c>
      <c r="D176" s="15">
        <f t="shared" si="14"/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</row>
    <row r="177" spans="1:16" x14ac:dyDescent="0.15">
      <c r="A177" s="1"/>
      <c r="B177" s="23"/>
      <c r="C177" s="2" t="s">
        <v>157</v>
      </c>
      <c r="D177" s="15">
        <f t="shared" si="14"/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</row>
    <row r="178" spans="1:16" x14ac:dyDescent="0.15">
      <c r="B178" s="23"/>
      <c r="C178" s="2" t="s">
        <v>156</v>
      </c>
      <c r="D178" s="15">
        <f t="shared" si="14"/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</row>
    <row r="179" spans="1:16" x14ac:dyDescent="0.15">
      <c r="A179" s="1"/>
      <c r="B179" s="23"/>
      <c r="C179" s="2" t="s">
        <v>0</v>
      </c>
      <c r="D179" s="15">
        <f t="shared" si="14"/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</row>
    <row r="180" spans="1:16" x14ac:dyDescent="0.15">
      <c r="C180" s="23" t="s">
        <v>207</v>
      </c>
      <c r="D180" s="15">
        <f t="shared" si="14"/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</row>
    <row r="181" spans="1:16" x14ac:dyDescent="0.15">
      <c r="A181" s="1"/>
      <c r="B181" s="23"/>
      <c r="C181" s="2" t="s">
        <v>155</v>
      </c>
      <c r="D181" s="15">
        <f t="shared" si="14"/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</row>
    <row r="182" spans="1:16" x14ac:dyDescent="0.15">
      <c r="A182" s="20"/>
      <c r="B182" s="20"/>
      <c r="D182" s="15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1:16" x14ac:dyDescent="0.15">
      <c r="B183" s="23" t="s">
        <v>154</v>
      </c>
      <c r="D183" s="15">
        <f>SUM(E183:P183)</f>
        <v>0</v>
      </c>
      <c r="E183" s="15">
        <f t="shared" ref="E183:P183" si="15">SUM(E172:E181)</f>
        <v>0</v>
      </c>
      <c r="F183" s="15">
        <f t="shared" si="15"/>
        <v>0</v>
      </c>
      <c r="G183" s="15">
        <f t="shared" si="15"/>
        <v>0</v>
      </c>
      <c r="H183" s="15">
        <f t="shared" si="15"/>
        <v>0</v>
      </c>
      <c r="I183" s="15">
        <f t="shared" si="15"/>
        <v>0</v>
      </c>
      <c r="J183" s="15">
        <f t="shared" si="15"/>
        <v>0</v>
      </c>
      <c r="K183" s="15">
        <f t="shared" si="15"/>
        <v>0</v>
      </c>
      <c r="L183" s="15">
        <f t="shared" si="15"/>
        <v>0</v>
      </c>
      <c r="M183" s="15">
        <f t="shared" si="15"/>
        <v>0</v>
      </c>
      <c r="N183" s="15">
        <f t="shared" si="15"/>
        <v>0</v>
      </c>
      <c r="O183" s="15">
        <f t="shared" si="15"/>
        <v>0</v>
      </c>
      <c r="P183" s="15">
        <f t="shared" si="15"/>
        <v>0</v>
      </c>
    </row>
    <row r="184" spans="1:16" x14ac:dyDescent="0.15">
      <c r="B184" s="3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x14ac:dyDescent="0.15">
      <c r="B185" s="23" t="s">
        <v>45</v>
      </c>
      <c r="C185" s="22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1:16" x14ac:dyDescent="0.15">
      <c r="B186" s="23"/>
      <c r="C186" s="2" t="s">
        <v>35</v>
      </c>
      <c r="D186" s="15">
        <f t="shared" ref="D186:D200" si="16">SUM(E186:P186)</f>
        <v>16121750</v>
      </c>
      <c r="E186" s="15">
        <v>1934400.0244141</v>
      </c>
      <c r="F186" s="15">
        <v>1785599.9755859</v>
      </c>
      <c r="G186" s="15">
        <v>1929750</v>
      </c>
      <c r="H186" s="15">
        <v>0</v>
      </c>
      <c r="I186" s="15">
        <v>0</v>
      </c>
      <c r="J186" s="15">
        <v>0</v>
      </c>
      <c r="K186" s="15">
        <v>3536000</v>
      </c>
      <c r="L186" s="15">
        <v>3536000</v>
      </c>
      <c r="M186" s="15">
        <v>3400000</v>
      </c>
      <c r="N186" s="15">
        <v>0</v>
      </c>
      <c r="O186" s="15">
        <v>0</v>
      </c>
      <c r="P186" s="15">
        <v>0</v>
      </c>
    </row>
    <row r="187" spans="1:16" x14ac:dyDescent="0.15">
      <c r="B187" s="23"/>
      <c r="C187" s="2" t="s">
        <v>44</v>
      </c>
      <c r="D187" s="15">
        <f t="shared" si="16"/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</row>
    <row r="188" spans="1:16" x14ac:dyDescent="0.15">
      <c r="B188" s="23"/>
      <c r="C188" s="2" t="s">
        <v>34</v>
      </c>
      <c r="D188" s="15">
        <f t="shared" si="16"/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</row>
    <row r="189" spans="1:16" x14ac:dyDescent="0.15">
      <c r="B189" s="23"/>
      <c r="C189" s="2" t="s">
        <v>43</v>
      </c>
      <c r="D189" s="15">
        <f t="shared" si="16"/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</row>
    <row r="190" spans="1:16" x14ac:dyDescent="0.15">
      <c r="B190" s="23"/>
      <c r="C190" s="2" t="s">
        <v>33</v>
      </c>
      <c r="D190" s="15">
        <f t="shared" si="16"/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</row>
    <row r="191" spans="1:16" x14ac:dyDescent="0.15">
      <c r="B191" s="23"/>
      <c r="C191" s="2" t="s">
        <v>32</v>
      </c>
      <c r="D191" s="15">
        <f t="shared" si="16"/>
        <v>13299799.804687601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4484899.9023438003</v>
      </c>
      <c r="L191" s="15">
        <v>4484899.9023438003</v>
      </c>
      <c r="M191" s="15">
        <v>4330000</v>
      </c>
      <c r="N191" s="15">
        <v>0</v>
      </c>
      <c r="O191" s="15">
        <v>0</v>
      </c>
      <c r="P191" s="15">
        <v>0</v>
      </c>
    </row>
    <row r="192" spans="1:16" x14ac:dyDescent="0.15">
      <c r="A192" s="20"/>
      <c r="C192" s="2" t="s">
        <v>31</v>
      </c>
      <c r="D192" s="15">
        <f t="shared" si="16"/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</row>
    <row r="193" spans="1:19" x14ac:dyDescent="0.15">
      <c r="B193" s="23"/>
      <c r="C193" s="2" t="s">
        <v>30</v>
      </c>
      <c r="D193" s="15">
        <f t="shared" si="16"/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</row>
    <row r="194" spans="1:19" x14ac:dyDescent="0.15">
      <c r="B194" s="23"/>
      <c r="C194" s="2" t="s">
        <v>29</v>
      </c>
      <c r="D194" s="15">
        <f t="shared" si="16"/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</row>
    <row r="195" spans="1:19" x14ac:dyDescent="0.15">
      <c r="A195" s="1"/>
      <c r="C195" s="2" t="s">
        <v>42</v>
      </c>
      <c r="D195" s="15">
        <f t="shared" si="16"/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</row>
    <row r="196" spans="1:19" x14ac:dyDescent="0.15">
      <c r="A196" s="1"/>
      <c r="C196" s="2" t="s">
        <v>41</v>
      </c>
      <c r="D196" s="15">
        <f t="shared" si="16"/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</row>
    <row r="197" spans="1:19" x14ac:dyDescent="0.15">
      <c r="A197" s="34"/>
      <c r="C197" s="14" t="s">
        <v>40</v>
      </c>
      <c r="D197" s="15">
        <f t="shared" si="16"/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</row>
    <row r="198" spans="1:19" x14ac:dyDescent="0.15">
      <c r="A198" s="34"/>
      <c r="C198" s="14" t="s">
        <v>39</v>
      </c>
      <c r="D198" s="15">
        <f t="shared" si="16"/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</row>
    <row r="199" spans="1:19" x14ac:dyDescent="0.15">
      <c r="A199" s="34"/>
      <c r="C199" s="14" t="s">
        <v>38</v>
      </c>
      <c r="D199" s="15">
        <f t="shared" si="16"/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</row>
    <row r="200" spans="1:19" x14ac:dyDescent="0.15">
      <c r="A200" s="34"/>
      <c r="C200" s="14">
        <f>S200</f>
        <v>0</v>
      </c>
      <c r="D200" s="15">
        <f t="shared" si="16"/>
        <v>227256579.1015625</v>
      </c>
      <c r="E200" s="15">
        <v>0</v>
      </c>
      <c r="F200" s="15">
        <v>0</v>
      </c>
      <c r="G200" s="15">
        <v>0</v>
      </c>
      <c r="H200" s="15">
        <v>15518465.8203125</v>
      </c>
      <c r="I200" s="15">
        <v>12726252.9296875</v>
      </c>
      <c r="J200" s="15">
        <v>12021137.6953125</v>
      </c>
      <c r="K200" s="15">
        <v>42106792.96875</v>
      </c>
      <c r="L200" s="15">
        <v>53982300.78125</v>
      </c>
      <c r="M200" s="15">
        <v>43506175.78125</v>
      </c>
      <c r="N200" s="15">
        <v>15024095.703125</v>
      </c>
      <c r="O200" s="15">
        <v>14395898.4375</v>
      </c>
      <c r="P200" s="15">
        <v>17975458.984375</v>
      </c>
      <c r="S200" s="25"/>
    </row>
    <row r="201" spans="1:19" x14ac:dyDescent="0.2">
      <c r="B201" s="17"/>
      <c r="C201" s="35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1:19" x14ac:dyDescent="0.2">
      <c r="B202" s="14" t="s">
        <v>37</v>
      </c>
      <c r="C202" s="35"/>
      <c r="D202" s="15">
        <f t="shared" ref="D202:P202" si="17">SUM(D186:D200)</f>
        <v>256678128.90625009</v>
      </c>
      <c r="E202" s="15">
        <f t="shared" si="17"/>
        <v>1934400.0244141</v>
      </c>
      <c r="F202" s="15">
        <f t="shared" si="17"/>
        <v>1785599.9755859</v>
      </c>
      <c r="G202" s="15">
        <f t="shared" si="17"/>
        <v>1929750</v>
      </c>
      <c r="H202" s="15">
        <f t="shared" si="17"/>
        <v>15518465.8203125</v>
      </c>
      <c r="I202" s="15">
        <f t="shared" si="17"/>
        <v>12726252.9296875</v>
      </c>
      <c r="J202" s="15">
        <f t="shared" si="17"/>
        <v>12021137.6953125</v>
      </c>
      <c r="K202" s="15">
        <f t="shared" si="17"/>
        <v>50127692.871093802</v>
      </c>
      <c r="L202" s="15">
        <f t="shared" si="17"/>
        <v>62003200.683593802</v>
      </c>
      <c r="M202" s="15">
        <f t="shared" si="17"/>
        <v>51236175.78125</v>
      </c>
      <c r="N202" s="15">
        <f t="shared" si="17"/>
        <v>15024095.703125</v>
      </c>
      <c r="O202" s="15">
        <f t="shared" si="17"/>
        <v>14395898.4375</v>
      </c>
      <c r="P202" s="15">
        <f t="shared" si="17"/>
        <v>17975458.984375</v>
      </c>
    </row>
    <row r="203" spans="1:19" x14ac:dyDescent="0.2">
      <c r="B203" s="36"/>
      <c r="C203" s="35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1:19" x14ac:dyDescent="0.15">
      <c r="B204" s="2" t="s">
        <v>36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1:19" x14ac:dyDescent="0.15">
      <c r="C205" s="2" t="s">
        <v>35</v>
      </c>
      <c r="D205" s="15">
        <f t="shared" ref="D205:D213" si="18">SUM(E205:P205)</f>
        <v>24910574.048478484</v>
      </c>
      <c r="E205" s="15">
        <v>2102625.6020509615</v>
      </c>
      <c r="F205" s="15">
        <v>3935250.362252356</v>
      </c>
      <c r="G205" s="15">
        <v>730402.23454328801</v>
      </c>
      <c r="H205" s="15">
        <v>201752.17596872849</v>
      </c>
      <c r="I205" s="15">
        <v>128968.76005988948</v>
      </c>
      <c r="J205" s="15">
        <v>740872.05854674196</v>
      </c>
      <c r="K205" s="15">
        <v>4762698.2409127997</v>
      </c>
      <c r="L205" s="15">
        <v>6400538.0548710413</v>
      </c>
      <c r="M205" s="15">
        <v>2165235.2964569717</v>
      </c>
      <c r="N205" s="15">
        <v>906215.07349566719</v>
      </c>
      <c r="O205" s="15">
        <v>916265.21097400296</v>
      </c>
      <c r="P205" s="15">
        <v>1919750.9783460349</v>
      </c>
    </row>
    <row r="206" spans="1:19" x14ac:dyDescent="0.15">
      <c r="C206" s="2" t="s">
        <v>34</v>
      </c>
      <c r="D206" s="15">
        <f t="shared" si="18"/>
        <v>23702982.213229954</v>
      </c>
      <c r="E206" s="15">
        <v>3210720.4460311434</v>
      </c>
      <c r="F206" s="15">
        <v>2470110.6774562774</v>
      </c>
      <c r="G206" s="15">
        <v>1787299.6484631635</v>
      </c>
      <c r="H206" s="15">
        <v>847097.34626011935</v>
      </c>
      <c r="I206" s="15">
        <v>673829.28453007597</v>
      </c>
      <c r="J206" s="15">
        <v>656083.2558026989</v>
      </c>
      <c r="K206" s="15">
        <v>2751746.9961514045</v>
      </c>
      <c r="L206" s="15">
        <v>2209016.7782540326</v>
      </c>
      <c r="M206" s="15">
        <v>2128161.4984977618</v>
      </c>
      <c r="N206" s="15">
        <v>2153533.227808048</v>
      </c>
      <c r="O206" s="15">
        <v>2327422.2401599283</v>
      </c>
      <c r="P206" s="15">
        <v>2487960.8138153041</v>
      </c>
    </row>
    <row r="207" spans="1:19" x14ac:dyDescent="0.15">
      <c r="C207" s="2" t="s">
        <v>33</v>
      </c>
      <c r="D207" s="15">
        <f t="shared" si="18"/>
        <v>855154.15631152736</v>
      </c>
      <c r="E207" s="15">
        <v>417656.91159173078</v>
      </c>
      <c r="F207" s="15">
        <v>-13259.15625</v>
      </c>
      <c r="G207" s="15">
        <v>764464.09167254088</v>
      </c>
      <c r="H207" s="15">
        <v>-14039.53489878541</v>
      </c>
      <c r="I207" s="15">
        <v>0</v>
      </c>
      <c r="J207" s="15">
        <v>-163122.86604453437</v>
      </c>
      <c r="K207" s="15">
        <v>0</v>
      </c>
      <c r="L207" s="15">
        <v>-102053.94678705432</v>
      </c>
      <c r="M207" s="15">
        <v>-94127.837424999976</v>
      </c>
      <c r="N207" s="15">
        <v>220148.51565338025</v>
      </c>
      <c r="O207" s="15">
        <v>0</v>
      </c>
      <c r="P207" s="15">
        <v>-160512.02120075046</v>
      </c>
    </row>
    <row r="208" spans="1:19" x14ac:dyDescent="0.15">
      <c r="A208" s="20"/>
      <c r="B208" s="1"/>
      <c r="C208" s="2" t="s">
        <v>32</v>
      </c>
      <c r="D208" s="15">
        <f t="shared" si="18"/>
        <v>239406694.15958434</v>
      </c>
      <c r="E208" s="15">
        <v>53212698.897017509</v>
      </c>
      <c r="F208" s="15">
        <v>21712146.149187498</v>
      </c>
      <c r="G208" s="15">
        <v>11231718.825219454</v>
      </c>
      <c r="H208" s="15">
        <v>3484324.2964462857</v>
      </c>
      <c r="I208" s="15">
        <v>1712196.575319923</v>
      </c>
      <c r="J208" s="15">
        <v>8017572.8359847944</v>
      </c>
      <c r="K208" s="15">
        <v>31709535.913117867</v>
      </c>
      <c r="L208" s="15">
        <v>27872947.851292215</v>
      </c>
      <c r="M208" s="15">
        <v>6455816.5116343107</v>
      </c>
      <c r="N208" s="15">
        <v>18578754.751254078</v>
      </c>
      <c r="O208" s="15">
        <v>19838299.384207204</v>
      </c>
      <c r="P208" s="15">
        <v>35580682.168903165</v>
      </c>
    </row>
    <row r="209" spans="1:16" x14ac:dyDescent="0.15">
      <c r="C209" s="2" t="s">
        <v>31</v>
      </c>
      <c r="D209" s="15">
        <f t="shared" si="18"/>
        <v>26465453.210300274</v>
      </c>
      <c r="E209" s="15">
        <v>3696663.3635149579</v>
      </c>
      <c r="F209" s="15">
        <v>2598320.556965773</v>
      </c>
      <c r="G209" s="15">
        <v>828776.42172279709</v>
      </c>
      <c r="H209" s="15">
        <v>880164.69218882127</v>
      </c>
      <c r="I209" s="15">
        <v>966994.38271429855</v>
      </c>
      <c r="J209" s="15">
        <v>535426.01531139598</v>
      </c>
      <c r="K209" s="15">
        <v>2256512.3967674114</v>
      </c>
      <c r="L209" s="15">
        <v>2338665.0921324389</v>
      </c>
      <c r="M209" s="15">
        <v>1111498.7254344949</v>
      </c>
      <c r="N209" s="15">
        <v>3103525.0375538282</v>
      </c>
      <c r="O209" s="15">
        <v>2497653.2519051377</v>
      </c>
      <c r="P209" s="15">
        <v>5651253.274088921</v>
      </c>
    </row>
    <row r="210" spans="1:16" x14ac:dyDescent="0.15">
      <c r="A210" s="20"/>
      <c r="B210" s="1"/>
      <c r="C210" s="2" t="s">
        <v>30</v>
      </c>
      <c r="D210" s="15">
        <f t="shared" si="18"/>
        <v>61953918.359913155</v>
      </c>
      <c r="E210" s="15">
        <v>8970259.9774147309</v>
      </c>
      <c r="F210" s="15">
        <v>4683415.258902438</v>
      </c>
      <c r="G210" s="15">
        <v>3347898.0328562353</v>
      </c>
      <c r="H210" s="15">
        <v>1258312.1680573681</v>
      </c>
      <c r="I210" s="15">
        <v>831169.94092336134</v>
      </c>
      <c r="J210" s="15">
        <v>1701558.086875086</v>
      </c>
      <c r="K210" s="15">
        <v>11609149.548830908</v>
      </c>
      <c r="L210" s="15">
        <v>9777712.5178532191</v>
      </c>
      <c r="M210" s="15">
        <v>3093159.5661316435</v>
      </c>
      <c r="N210" s="15">
        <v>4638124.265535349</v>
      </c>
      <c r="O210" s="15">
        <v>5164797.1313721798</v>
      </c>
      <c r="P210" s="15">
        <v>6878361.8651606273</v>
      </c>
    </row>
    <row r="211" spans="1:16" x14ac:dyDescent="0.15">
      <c r="A211" s="20"/>
      <c r="C211" s="2" t="s">
        <v>29</v>
      </c>
      <c r="D211" s="15">
        <f t="shared" si="18"/>
        <v>11955494.264185183</v>
      </c>
      <c r="E211" s="15">
        <v>3958841.0554196136</v>
      </c>
      <c r="F211" s="15">
        <v>91453.428318783757</v>
      </c>
      <c r="G211" s="15">
        <v>752543.38924365491</v>
      </c>
      <c r="H211" s="15">
        <v>168322.17282221201</v>
      </c>
      <c r="I211" s="15">
        <v>362858.43245096854</v>
      </c>
      <c r="J211" s="15">
        <v>154002.47291722955</v>
      </c>
      <c r="K211" s="15">
        <v>224966.9921100628</v>
      </c>
      <c r="L211" s="15">
        <v>700692.07630053419</v>
      </c>
      <c r="M211" s="15">
        <v>12365.944182399999</v>
      </c>
      <c r="N211" s="15">
        <v>2130460.6569598299</v>
      </c>
      <c r="O211" s="15">
        <v>1109405.1937630989</v>
      </c>
      <c r="P211" s="15">
        <v>2289582.4496967946</v>
      </c>
    </row>
    <row r="212" spans="1:16" x14ac:dyDescent="0.15">
      <c r="A212" s="1"/>
      <c r="C212" s="2" t="s">
        <v>206</v>
      </c>
      <c r="D212" s="15">
        <f t="shared" si="18"/>
        <v>-105320697.37438387</v>
      </c>
      <c r="E212" s="15">
        <v>-11300075.112112368</v>
      </c>
      <c r="F212" s="15">
        <v>-8327382.5782481581</v>
      </c>
      <c r="G212" s="15">
        <v>-7127129.3550857194</v>
      </c>
      <c r="H212" s="15">
        <v>-6353110.2237747395</v>
      </c>
      <c r="I212" s="15">
        <v>-5748155.6358662788</v>
      </c>
      <c r="J212" s="15">
        <v>-5569530.8248890778</v>
      </c>
      <c r="K212" s="15">
        <v>-11395678.433959987</v>
      </c>
      <c r="L212" s="15">
        <v>-12530392.698871287</v>
      </c>
      <c r="M212" s="15">
        <v>-10700167.872145114</v>
      </c>
      <c r="N212" s="15">
        <v>-6904342.7304968638</v>
      </c>
      <c r="O212" s="15">
        <v>-7890337.7392944144</v>
      </c>
      <c r="P212" s="15">
        <v>-11474394.169639861</v>
      </c>
    </row>
    <row r="213" spans="1:16" x14ac:dyDescent="0.15">
      <c r="C213" s="2" t="s">
        <v>28</v>
      </c>
      <c r="D213" s="15">
        <f t="shared" si="18"/>
        <v>7631094.7346688751</v>
      </c>
      <c r="E213" s="15">
        <v>10378.436744250001</v>
      </c>
      <c r="F213" s="15">
        <v>0</v>
      </c>
      <c r="G213" s="15">
        <v>0</v>
      </c>
      <c r="H213" s="15">
        <v>0</v>
      </c>
      <c r="I213" s="15">
        <v>0</v>
      </c>
      <c r="J213" s="15">
        <v>159103.139937</v>
      </c>
      <c r="K213" s="15">
        <v>2788351.2794972504</v>
      </c>
      <c r="L213" s="15">
        <v>4664809.2937468747</v>
      </c>
      <c r="M213" s="15">
        <v>0</v>
      </c>
      <c r="N213" s="15">
        <v>0</v>
      </c>
      <c r="O213" s="15">
        <v>0</v>
      </c>
      <c r="P213" s="15">
        <v>8452.5847435000014</v>
      </c>
    </row>
    <row r="214" spans="1:16" x14ac:dyDescent="0.15">
      <c r="B214" s="1"/>
      <c r="C214" s="21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1:16" x14ac:dyDescent="0.15">
      <c r="B215" s="2" t="s">
        <v>27</v>
      </c>
      <c r="C215" s="21"/>
      <c r="D215" s="15">
        <f>SUM(E215:P215)</f>
        <v>291560667.77228791</v>
      </c>
      <c r="E215" s="15">
        <f t="shared" ref="E215:P215" si="19">SUM(E205:E213)</f>
        <v>64279769.577672526</v>
      </c>
      <c r="F215" s="15">
        <f t="shared" si="19"/>
        <v>27150054.698584966</v>
      </c>
      <c r="G215" s="15">
        <f t="shared" si="19"/>
        <v>12315973.288635414</v>
      </c>
      <c r="H215" s="15">
        <f t="shared" si="19"/>
        <v>472823.09307001065</v>
      </c>
      <c r="I215" s="15">
        <f t="shared" si="19"/>
        <v>-1072138.2598677613</v>
      </c>
      <c r="J215" s="15">
        <f t="shared" si="19"/>
        <v>6231964.1744413348</v>
      </c>
      <c r="K215" s="15">
        <f t="shared" si="19"/>
        <v>44707282.933427721</v>
      </c>
      <c r="L215" s="15">
        <f t="shared" si="19"/>
        <v>41331935.018792018</v>
      </c>
      <c r="M215" s="15">
        <f t="shared" si="19"/>
        <v>4171941.8327674679</v>
      </c>
      <c r="N215" s="15">
        <f t="shared" si="19"/>
        <v>24826418.797763322</v>
      </c>
      <c r="O215" s="15">
        <f t="shared" si="19"/>
        <v>23963504.673087135</v>
      </c>
      <c r="P215" s="15">
        <f t="shared" si="19"/>
        <v>43181137.943913735</v>
      </c>
    </row>
    <row r="216" spans="1:16" x14ac:dyDescent="0.15">
      <c r="A216" s="1"/>
      <c r="C216" s="21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</row>
    <row r="217" spans="1:16" x14ac:dyDescent="0.15">
      <c r="A217" s="2" t="s">
        <v>205</v>
      </c>
      <c r="C217" s="21"/>
      <c r="D217" s="15">
        <f>SUM(E217:P217)</f>
        <v>1230900984.4589417</v>
      </c>
      <c r="E217" s="15">
        <f t="shared" ref="E217:P217" si="20">E215+E202+E183+E168</f>
        <v>121031003.07994187</v>
      </c>
      <c r="F217" s="15">
        <f t="shared" si="20"/>
        <v>81645328.090373233</v>
      </c>
      <c r="G217" s="15">
        <f t="shared" si="20"/>
        <v>72197735.135536075</v>
      </c>
      <c r="H217" s="15">
        <f t="shared" si="20"/>
        <v>71715407.924554035</v>
      </c>
      <c r="I217" s="15">
        <f t="shared" si="20"/>
        <v>68532842.531821206</v>
      </c>
      <c r="J217" s="15">
        <f t="shared" si="20"/>
        <v>75299567.881127998</v>
      </c>
      <c r="K217" s="15">
        <f t="shared" si="20"/>
        <v>158766317.61754593</v>
      </c>
      <c r="L217" s="15">
        <f t="shared" si="20"/>
        <v>164028476.76533824</v>
      </c>
      <c r="M217" s="15">
        <f t="shared" si="20"/>
        <v>112604674.11710384</v>
      </c>
      <c r="N217" s="15">
        <f t="shared" si="20"/>
        <v>96360649.419531897</v>
      </c>
      <c r="O217" s="15">
        <f t="shared" si="20"/>
        <v>92765568.404767215</v>
      </c>
      <c r="P217" s="15">
        <f t="shared" si="20"/>
        <v>115953413.4913002</v>
      </c>
    </row>
    <row r="218" spans="1:16" x14ac:dyDescent="0.15">
      <c r="A218" s="12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1:16" x14ac:dyDescent="0.15">
      <c r="A219" s="2" t="s">
        <v>204</v>
      </c>
      <c r="C219" s="21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1:16" x14ac:dyDescent="0.15">
      <c r="C220" s="21" t="s">
        <v>203</v>
      </c>
      <c r="D220" s="15">
        <f>SUM(E220:P220)</f>
        <v>190983159.80400002</v>
      </c>
      <c r="E220" s="15">
        <v>20254041.885333333</v>
      </c>
      <c r="F220" s="15">
        <v>13959904.595333332</v>
      </c>
      <c r="G220" s="15">
        <v>15042470.125333332</v>
      </c>
      <c r="H220" s="15">
        <v>14859633.385333333</v>
      </c>
      <c r="I220" s="15">
        <v>14055025.865333334</v>
      </c>
      <c r="J220" s="15">
        <v>15467370.765333332</v>
      </c>
      <c r="K220" s="15">
        <v>17559023.085333332</v>
      </c>
      <c r="L220" s="15">
        <v>17035357.385333333</v>
      </c>
      <c r="M220" s="15">
        <v>15499899.075333331</v>
      </c>
      <c r="N220" s="15">
        <v>15498749.125333333</v>
      </c>
      <c r="O220" s="15">
        <v>15590934.115333334</v>
      </c>
      <c r="P220" s="15">
        <v>16160750.395333335</v>
      </c>
    </row>
    <row r="221" spans="1:16" x14ac:dyDescent="0.15">
      <c r="C221" s="21" t="s">
        <v>202</v>
      </c>
      <c r="D221" s="15">
        <f>SUM(E221:P221)</f>
        <v>2739645.5199999996</v>
      </c>
      <c r="E221" s="15">
        <v>230969.93</v>
      </c>
      <c r="F221" s="15">
        <v>222455.46999999997</v>
      </c>
      <c r="G221" s="15">
        <v>285738.96999999997</v>
      </c>
      <c r="H221" s="15">
        <v>237139.48000000004</v>
      </c>
      <c r="I221" s="15">
        <v>241141.84</v>
      </c>
      <c r="J221" s="15">
        <v>256560.87</v>
      </c>
      <c r="K221" s="15">
        <v>238944.1</v>
      </c>
      <c r="L221" s="15">
        <v>221226.41999999998</v>
      </c>
      <c r="M221" s="15">
        <v>240568.96999999997</v>
      </c>
      <c r="N221" s="15">
        <v>181474.81000000003</v>
      </c>
      <c r="O221" s="15">
        <v>188934.67</v>
      </c>
      <c r="P221" s="15">
        <v>194489.98999999996</v>
      </c>
    </row>
    <row r="222" spans="1:16" x14ac:dyDescent="0.15">
      <c r="C222" s="21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1:16" x14ac:dyDescent="0.15">
      <c r="C223" s="21" t="s">
        <v>201</v>
      </c>
      <c r="D223" s="18">
        <f>SUM(E223:P223)</f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</row>
    <row r="224" spans="1:16" x14ac:dyDescent="0.15">
      <c r="A224" s="1"/>
      <c r="C224" s="21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1:19" x14ac:dyDescent="0.15">
      <c r="A225" s="2" t="s">
        <v>200</v>
      </c>
      <c r="C225" s="21"/>
      <c r="D225" s="15">
        <f t="shared" ref="D225:P225" si="21">SUM(D220:D223)</f>
        <v>193722805.32400003</v>
      </c>
      <c r="E225" s="15">
        <f t="shared" si="21"/>
        <v>20485011.815333333</v>
      </c>
      <c r="F225" s="15">
        <f t="shared" si="21"/>
        <v>14182360.065333333</v>
      </c>
      <c r="G225" s="15">
        <f t="shared" si="21"/>
        <v>15328209.095333332</v>
      </c>
      <c r="H225" s="15">
        <f t="shared" si="21"/>
        <v>15096772.865333334</v>
      </c>
      <c r="I225" s="15">
        <f t="shared" si="21"/>
        <v>14296167.705333333</v>
      </c>
      <c r="J225" s="15">
        <f t="shared" si="21"/>
        <v>15723931.635333331</v>
      </c>
      <c r="K225" s="15">
        <f t="shared" si="21"/>
        <v>17797967.185333334</v>
      </c>
      <c r="L225" s="15">
        <f t="shared" si="21"/>
        <v>17256583.805333335</v>
      </c>
      <c r="M225" s="15">
        <f t="shared" si="21"/>
        <v>15740468.045333331</v>
      </c>
      <c r="N225" s="15">
        <f t="shared" si="21"/>
        <v>15680223.935333334</v>
      </c>
      <c r="O225" s="15">
        <f t="shared" si="21"/>
        <v>15779868.785333334</v>
      </c>
      <c r="P225" s="15">
        <f t="shared" si="21"/>
        <v>16355240.385333335</v>
      </c>
    </row>
    <row r="226" spans="1:19" x14ac:dyDescent="0.15">
      <c r="A226" s="12"/>
      <c r="C226" s="21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1:19" x14ac:dyDescent="0.15">
      <c r="A227" s="2" t="s">
        <v>199</v>
      </c>
      <c r="C227" s="21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1:19" x14ac:dyDescent="0.15">
      <c r="B228" s="24"/>
      <c r="C228" s="21" t="s">
        <v>25</v>
      </c>
      <c r="D228" s="15">
        <f t="shared" ref="D228:D236" si="22">SUM(E228:P228)</f>
        <v>20409660.735200811</v>
      </c>
      <c r="E228" s="15">
        <v>1688632.6525379519</v>
      </c>
      <c r="F228" s="15">
        <v>1624942.3689793325</v>
      </c>
      <c r="G228" s="15">
        <v>1744009.956542542</v>
      </c>
      <c r="H228" s="15">
        <v>1531838.3944640004</v>
      </c>
      <c r="I228" s="15">
        <v>1232839.3937145036</v>
      </c>
      <c r="J228" s="15">
        <v>1630404.1403099664</v>
      </c>
      <c r="K228" s="15">
        <v>2065187.0231642309</v>
      </c>
      <c r="L228" s="15">
        <v>2132074.8942896044</v>
      </c>
      <c r="M228" s="15">
        <v>1647568.3714213655</v>
      </c>
      <c r="N228" s="15">
        <v>1749868.9793447172</v>
      </c>
      <c r="O228" s="15">
        <v>1621793.4715254586</v>
      </c>
      <c r="P228" s="15">
        <v>1740501.0889071426</v>
      </c>
    </row>
    <row r="229" spans="1:19" x14ac:dyDescent="0.15">
      <c r="B229" s="24"/>
      <c r="C229" s="21" t="s">
        <v>24</v>
      </c>
      <c r="D229" s="15">
        <f t="shared" si="22"/>
        <v>20301171.600557823</v>
      </c>
      <c r="E229" s="15">
        <v>1832072.7087947708</v>
      </c>
      <c r="F229" s="15">
        <v>1490473.1890687365</v>
      </c>
      <c r="G229" s="15">
        <v>1634813.0456215069</v>
      </c>
      <c r="H229" s="15">
        <v>1435124.5665107667</v>
      </c>
      <c r="I229" s="15">
        <v>1510579.7113506948</v>
      </c>
      <c r="J229" s="15">
        <v>1787535.6591789387</v>
      </c>
      <c r="K229" s="15">
        <v>1906764.7765552884</v>
      </c>
      <c r="L229" s="15">
        <v>1941536.6324260768</v>
      </c>
      <c r="M229" s="15">
        <v>1912331.0432598854</v>
      </c>
      <c r="N229" s="15">
        <v>1837520.3917609153</v>
      </c>
      <c r="O229" s="15">
        <v>1356321.3867213107</v>
      </c>
      <c r="P229" s="15">
        <v>1656098.4893089361</v>
      </c>
    </row>
    <row r="230" spans="1:19" x14ac:dyDescent="0.15">
      <c r="B230" s="24"/>
      <c r="C230" s="21" t="s">
        <v>23</v>
      </c>
      <c r="D230" s="15">
        <f t="shared" si="22"/>
        <v>52461315.857361682</v>
      </c>
      <c r="E230" s="15">
        <v>4803290.9834817871</v>
      </c>
      <c r="F230" s="15">
        <v>4470086.5132817812</v>
      </c>
      <c r="G230" s="15">
        <v>4309687.2877400406</v>
      </c>
      <c r="H230" s="15">
        <v>2893038.9716896727</v>
      </c>
      <c r="I230" s="15">
        <v>4575401.0150403213</v>
      </c>
      <c r="J230" s="15">
        <v>4259682.469271102</v>
      </c>
      <c r="K230" s="15">
        <v>5151138.554050968</v>
      </c>
      <c r="L230" s="15">
        <v>4908874.8832319286</v>
      </c>
      <c r="M230" s="15">
        <v>5199865.9725689292</v>
      </c>
      <c r="N230" s="15">
        <v>3917137.4094392601</v>
      </c>
      <c r="O230" s="15">
        <v>3854272.9771670364</v>
      </c>
      <c r="P230" s="15">
        <v>4118838.8203988574</v>
      </c>
    </row>
    <row r="231" spans="1:19" x14ac:dyDescent="0.15">
      <c r="B231" s="24"/>
      <c r="C231" s="21" t="s">
        <v>22</v>
      </c>
      <c r="D231" s="15">
        <f t="shared" si="22"/>
        <v>10300353.787330139</v>
      </c>
      <c r="E231" s="15">
        <v>892450.2522698713</v>
      </c>
      <c r="F231" s="15">
        <v>777756.05428594153</v>
      </c>
      <c r="G231" s="15">
        <v>843993.29106139508</v>
      </c>
      <c r="H231" s="15">
        <v>812501.01064053387</v>
      </c>
      <c r="I231" s="15">
        <v>828137.86698650266</v>
      </c>
      <c r="J231" s="15">
        <v>860165.29908336117</v>
      </c>
      <c r="K231" s="15">
        <v>955233.96423989686</v>
      </c>
      <c r="L231" s="15">
        <v>942800.45931041939</v>
      </c>
      <c r="M231" s="15">
        <v>848863.93772385723</v>
      </c>
      <c r="N231" s="15">
        <v>546757.4923240816</v>
      </c>
      <c r="O231" s="15">
        <v>741361.17107661697</v>
      </c>
      <c r="P231" s="15">
        <v>1250332.9883276615</v>
      </c>
    </row>
    <row r="232" spans="1:19" x14ac:dyDescent="0.15">
      <c r="B232" s="24"/>
      <c r="C232" s="21" t="s">
        <v>21</v>
      </c>
      <c r="D232" s="15">
        <f t="shared" si="22"/>
        <v>239968967.77818564</v>
      </c>
      <c r="E232" s="15">
        <v>20064622.848675132</v>
      </c>
      <c r="F232" s="15">
        <v>18416887.606090855</v>
      </c>
      <c r="G232" s="15">
        <v>17073318.429527134</v>
      </c>
      <c r="H232" s="15">
        <v>15179608.693080738</v>
      </c>
      <c r="I232" s="15">
        <v>20473509.868082572</v>
      </c>
      <c r="J232" s="15">
        <v>21096823.289121334</v>
      </c>
      <c r="K232" s="15">
        <v>22460989.586523935</v>
      </c>
      <c r="L232" s="15">
        <v>22288811.346680153</v>
      </c>
      <c r="M232" s="15">
        <v>21360068.523643352</v>
      </c>
      <c r="N232" s="15">
        <v>21257276.447073799</v>
      </c>
      <c r="O232" s="15">
        <v>20391879.165643502</v>
      </c>
      <c r="P232" s="15">
        <v>19905171.974043142</v>
      </c>
    </row>
    <row r="233" spans="1:19" x14ac:dyDescent="0.15">
      <c r="B233" s="24"/>
      <c r="C233" s="2" t="s">
        <v>20</v>
      </c>
      <c r="D233" s="15">
        <f t="shared" si="22"/>
        <v>172065535.45762607</v>
      </c>
      <c r="E233" s="15">
        <v>12053674.515551252</v>
      </c>
      <c r="F233" s="15">
        <v>13328726.376354249</v>
      </c>
      <c r="G233" s="15">
        <v>15644450.699328382</v>
      </c>
      <c r="H233" s="15">
        <v>15452401.085914264</v>
      </c>
      <c r="I233" s="15">
        <v>14586989.910517771</v>
      </c>
      <c r="J233" s="15">
        <v>15195364.597647067</v>
      </c>
      <c r="K233" s="15">
        <v>15539958.112690255</v>
      </c>
      <c r="L233" s="15">
        <v>16198896.895143867</v>
      </c>
      <c r="M233" s="15">
        <v>16324147.496548563</v>
      </c>
      <c r="N233" s="15">
        <v>11627220.263524247</v>
      </c>
      <c r="O233" s="15">
        <v>14654086.193414837</v>
      </c>
      <c r="P233" s="15">
        <v>11459619.310991338</v>
      </c>
    </row>
    <row r="234" spans="1:19" x14ac:dyDescent="0.15">
      <c r="A234" s="20"/>
      <c r="B234" s="24"/>
      <c r="C234" s="38" t="s">
        <v>19</v>
      </c>
      <c r="D234" s="15">
        <f t="shared" si="22"/>
        <v>106868455.6000288</v>
      </c>
      <c r="E234" s="15">
        <v>12008629.86684685</v>
      </c>
      <c r="F234" s="15">
        <v>11146113.690625396</v>
      </c>
      <c r="G234" s="15">
        <v>8462391.7947661802</v>
      </c>
      <c r="H234" s="15">
        <v>5571554.4191619121</v>
      </c>
      <c r="I234" s="15">
        <v>3985838.1668086154</v>
      </c>
      <c r="J234" s="15">
        <v>6161422.0627554804</v>
      </c>
      <c r="K234" s="15">
        <v>13935740.191467989</v>
      </c>
      <c r="L234" s="15">
        <v>13233971.918772746</v>
      </c>
      <c r="M234" s="15">
        <v>8248179.2325253244</v>
      </c>
      <c r="N234" s="15">
        <v>7391758.3742638296</v>
      </c>
      <c r="O234" s="15">
        <v>9200377.1652269699</v>
      </c>
      <c r="P234" s="15">
        <v>7522478.7168075331</v>
      </c>
    </row>
    <row r="235" spans="1:19" x14ac:dyDescent="0.15">
      <c r="A235" s="20"/>
      <c r="B235" s="24"/>
      <c r="C235" s="38" t="s">
        <v>18</v>
      </c>
      <c r="D235" s="15">
        <f t="shared" si="22"/>
        <v>33496936.274101056</v>
      </c>
      <c r="E235" s="15">
        <v>5570082.2675991189</v>
      </c>
      <c r="F235" s="15">
        <v>4511815.2066968251</v>
      </c>
      <c r="G235" s="15">
        <v>1677663.2410708901</v>
      </c>
      <c r="H235" s="15">
        <v>917256.78597834415</v>
      </c>
      <c r="I235" s="15">
        <v>1674703.720965517</v>
      </c>
      <c r="J235" s="15">
        <v>1971844.9829832609</v>
      </c>
      <c r="K235" s="15">
        <v>2996567.5543471351</v>
      </c>
      <c r="L235" s="15">
        <v>3279289.3785676374</v>
      </c>
      <c r="M235" s="15">
        <v>1461339.9344267612</v>
      </c>
      <c r="N235" s="15">
        <v>1894137.9279248987</v>
      </c>
      <c r="O235" s="15">
        <v>2527819.6800668989</v>
      </c>
      <c r="P235" s="15">
        <v>5014415.5934737707</v>
      </c>
    </row>
    <row r="236" spans="1:19" s="39" customFormat="1" x14ac:dyDescent="0.15">
      <c r="A236" s="2"/>
      <c r="B236" s="24"/>
      <c r="C236" s="2" t="s">
        <v>17</v>
      </c>
      <c r="D236" s="15">
        <f t="shared" si="22"/>
        <v>21361748.775202561</v>
      </c>
      <c r="E236" s="15">
        <v>2089977.3171817588</v>
      </c>
      <c r="F236" s="15">
        <v>2019780.7464303009</v>
      </c>
      <c r="G236" s="15">
        <v>2196698.5700885733</v>
      </c>
      <c r="H236" s="15">
        <v>1886472.9142095756</v>
      </c>
      <c r="I236" s="15">
        <v>1517076.8389769064</v>
      </c>
      <c r="J236" s="15">
        <v>1577980.0320764161</v>
      </c>
      <c r="K236" s="15">
        <v>1997927.9647952013</v>
      </c>
      <c r="L236" s="15">
        <v>1472011.8988884387</v>
      </c>
      <c r="M236" s="15">
        <v>1872997.9696828667</v>
      </c>
      <c r="N236" s="15">
        <v>1280404.9922963467</v>
      </c>
      <c r="O236" s="15">
        <v>1431363.1810241309</v>
      </c>
      <c r="P236" s="15">
        <v>2019056.3495520458</v>
      </c>
      <c r="S236" s="2"/>
    </row>
    <row r="237" spans="1:19" s="39" customFormat="1" x14ac:dyDescent="0.15">
      <c r="A237" s="1"/>
      <c r="B237" s="28"/>
      <c r="C237" s="21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1:19" x14ac:dyDescent="0.15">
      <c r="A238" s="2" t="s">
        <v>198</v>
      </c>
      <c r="B238" s="28"/>
      <c r="C238" s="21"/>
      <c r="D238" s="15">
        <f>SUM(E238:P238)</f>
        <v>677234145.86559474</v>
      </c>
      <c r="E238" s="15">
        <f t="shared" ref="E238:P238" si="23">SUM(E228:E236)</f>
        <v>61003433.412938498</v>
      </c>
      <c r="F238" s="15">
        <f t="shared" si="23"/>
        <v>57786581.751813419</v>
      </c>
      <c r="G238" s="15">
        <f t="shared" si="23"/>
        <v>53587026.315746643</v>
      </c>
      <c r="H238" s="15">
        <f t="shared" si="23"/>
        <v>45679796.841649801</v>
      </c>
      <c r="I238" s="15">
        <f t="shared" si="23"/>
        <v>50385076.492443405</v>
      </c>
      <c r="J238" s="15">
        <f t="shared" si="23"/>
        <v>54541222.532426924</v>
      </c>
      <c r="K238" s="15">
        <f t="shared" si="23"/>
        <v>67009507.727834903</v>
      </c>
      <c r="L238" s="15">
        <f t="shared" si="23"/>
        <v>66398268.307310864</v>
      </c>
      <c r="M238" s="15">
        <f t="shared" si="23"/>
        <v>58875362.481800906</v>
      </c>
      <c r="N238" s="15">
        <f t="shared" si="23"/>
        <v>51502082.277952097</v>
      </c>
      <c r="O238" s="15">
        <f t="shared" si="23"/>
        <v>55779274.391866758</v>
      </c>
      <c r="P238" s="15">
        <f t="shared" si="23"/>
        <v>54686513.33181043</v>
      </c>
    </row>
    <row r="239" spans="1:19" x14ac:dyDescent="0.15">
      <c r="A239" s="12"/>
      <c r="B239" s="28"/>
      <c r="C239" s="21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1:19" x14ac:dyDescent="0.15">
      <c r="A240" s="2" t="s">
        <v>197</v>
      </c>
      <c r="B240" s="28"/>
      <c r="C240" s="21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2:17" x14ac:dyDescent="0.15">
      <c r="B241" s="28"/>
      <c r="C241" s="21" t="s">
        <v>16</v>
      </c>
      <c r="D241" s="15">
        <f t="shared" ref="D241:D249" si="24">SUM(E241:P241)</f>
        <v>87932299.797058418</v>
      </c>
      <c r="E241" s="15">
        <v>17730002.441406202</v>
      </c>
      <c r="F241" s="15">
        <v>12988074.21875</v>
      </c>
      <c r="G241" s="15">
        <v>5439816.5893554995</v>
      </c>
      <c r="H241" s="15">
        <v>5775866.0888671996</v>
      </c>
      <c r="I241" s="15">
        <v>1110360.3057861</v>
      </c>
      <c r="J241" s="15">
        <v>1380114.5858765</v>
      </c>
      <c r="K241" s="15">
        <v>6908175.2319336003</v>
      </c>
      <c r="L241" s="15">
        <v>6680241.7907716008</v>
      </c>
      <c r="M241" s="15">
        <v>3195283.1115723997</v>
      </c>
      <c r="N241" s="15">
        <v>5601315.3533936003</v>
      </c>
      <c r="O241" s="15">
        <v>6466385.4675293006</v>
      </c>
      <c r="P241" s="15">
        <v>14656664.611816401</v>
      </c>
      <c r="Q241" s="15"/>
    </row>
    <row r="242" spans="2:17" x14ac:dyDescent="0.15">
      <c r="B242" s="28"/>
      <c r="C242" s="21" t="s">
        <v>15</v>
      </c>
      <c r="D242" s="15">
        <f t="shared" si="24"/>
        <v>55178984.377742104</v>
      </c>
      <c r="E242" s="15">
        <v>10352616.142273</v>
      </c>
      <c r="F242" s="15">
        <v>6351642.2615050999</v>
      </c>
      <c r="G242" s="15">
        <v>4933933.7358475011</v>
      </c>
      <c r="H242" s="15">
        <v>3967081.6681384998</v>
      </c>
      <c r="I242" s="15">
        <v>1999837.7685547001</v>
      </c>
      <c r="J242" s="15">
        <v>2246059.2411757</v>
      </c>
      <c r="K242" s="15">
        <v>2618678.8393259002</v>
      </c>
      <c r="L242" s="15">
        <v>3338847.2142219995</v>
      </c>
      <c r="M242" s="15">
        <v>1725432.1337938001</v>
      </c>
      <c r="N242" s="15">
        <v>820029.13475040009</v>
      </c>
      <c r="O242" s="15">
        <v>5095712.0161058009</v>
      </c>
      <c r="P242" s="15">
        <v>11729114.222049698</v>
      </c>
    </row>
    <row r="243" spans="2:17" x14ac:dyDescent="0.15">
      <c r="B243" s="28"/>
      <c r="C243" s="21" t="s">
        <v>14</v>
      </c>
      <c r="D243" s="15">
        <f t="shared" si="24"/>
        <v>24023980.283737402</v>
      </c>
      <c r="E243" s="15">
        <v>3134941.3375855004</v>
      </c>
      <c r="F243" s="15">
        <v>2734544.1093445001</v>
      </c>
      <c r="G243" s="15">
        <v>1770252.2773744003</v>
      </c>
      <c r="H243" s="15">
        <v>1343891.1285398998</v>
      </c>
      <c r="I243" s="15">
        <v>953058.80737309996</v>
      </c>
      <c r="J243" s="15">
        <v>1173508.3713531001</v>
      </c>
      <c r="K243" s="15">
        <v>2069111.7782592999</v>
      </c>
      <c r="L243" s="15">
        <v>2090848.4382630002</v>
      </c>
      <c r="M243" s="15">
        <v>1262524.2195129001</v>
      </c>
      <c r="N243" s="15">
        <v>1595686.1228943001</v>
      </c>
      <c r="O243" s="15">
        <v>2483774.6734619001</v>
      </c>
      <c r="P243" s="15">
        <v>3411839.0197755001</v>
      </c>
    </row>
    <row r="244" spans="2:17" x14ac:dyDescent="0.15">
      <c r="B244" s="28"/>
      <c r="C244" s="21" t="s">
        <v>13</v>
      </c>
      <c r="D244" s="15">
        <f t="shared" si="24"/>
        <v>15127164.9241446</v>
      </c>
      <c r="E244" s="15">
        <v>1868053.7157059</v>
      </c>
      <c r="F244" s="15">
        <v>1622374.4473457001</v>
      </c>
      <c r="G244" s="15">
        <v>1005038.5785103</v>
      </c>
      <c r="H244" s="15">
        <v>1040568.3121680999</v>
      </c>
      <c r="I244" s="15">
        <v>627195.42741780006</v>
      </c>
      <c r="J244" s="15">
        <v>784266.22796060005</v>
      </c>
      <c r="K244" s="15">
        <v>1348338.6037351</v>
      </c>
      <c r="L244" s="15">
        <v>1193738.4366988</v>
      </c>
      <c r="M244" s="15">
        <v>885483.60443109996</v>
      </c>
      <c r="N244" s="15">
        <v>1127084.5541953</v>
      </c>
      <c r="O244" s="15">
        <v>1703550.9290695</v>
      </c>
      <c r="P244" s="15">
        <v>1921472.0869064</v>
      </c>
    </row>
    <row r="245" spans="2:17" x14ac:dyDescent="0.15">
      <c r="B245" s="28"/>
      <c r="C245" s="21" t="s">
        <v>12</v>
      </c>
      <c r="D245" s="15">
        <f t="shared" si="24"/>
        <v>33946373.515129097</v>
      </c>
      <c r="E245" s="15">
        <v>4574088.9987946004</v>
      </c>
      <c r="F245" s="15">
        <v>3792321.1479187002</v>
      </c>
      <c r="G245" s="15">
        <v>1886991.8594360999</v>
      </c>
      <c r="H245" s="15">
        <v>0</v>
      </c>
      <c r="I245" s="15">
        <v>994575.86860649998</v>
      </c>
      <c r="J245" s="15">
        <v>2410156.3377379999</v>
      </c>
      <c r="K245" s="15">
        <v>3315057.1556092002</v>
      </c>
      <c r="L245" s="15">
        <v>3045507.6770782</v>
      </c>
      <c r="M245" s="15">
        <v>2397483.1161499</v>
      </c>
      <c r="N245" s="15">
        <v>2642058.8703155001</v>
      </c>
      <c r="O245" s="15">
        <v>3496225.7156372</v>
      </c>
      <c r="P245" s="15">
        <v>5391906.7678452004</v>
      </c>
    </row>
    <row r="246" spans="2:17" x14ac:dyDescent="0.15">
      <c r="B246" s="28"/>
      <c r="C246" s="21" t="s">
        <v>11</v>
      </c>
      <c r="D246" s="15">
        <f t="shared" si="24"/>
        <v>75876544.933319405</v>
      </c>
      <c r="E246" s="15">
        <v>9688259.5214844011</v>
      </c>
      <c r="F246" s="15">
        <v>7215076.8699645996</v>
      </c>
      <c r="G246" s="15">
        <v>5187232.4028015994</v>
      </c>
      <c r="H246" s="15">
        <v>3652011.2838745001</v>
      </c>
      <c r="I246" s="15">
        <v>2838195.1026916998</v>
      </c>
      <c r="J246" s="15">
        <v>5722591.2208556999</v>
      </c>
      <c r="K246" s="15">
        <v>9586793.8842773996</v>
      </c>
      <c r="L246" s="15">
        <v>8795417.8524018005</v>
      </c>
      <c r="M246" s="15">
        <v>5494091.6080475003</v>
      </c>
      <c r="N246" s="15">
        <v>4746998.9585875999</v>
      </c>
      <c r="O246" s="15">
        <v>5232611.6638183994</v>
      </c>
      <c r="P246" s="15">
        <v>7717264.5645142002</v>
      </c>
    </row>
    <row r="247" spans="2:17" x14ac:dyDescent="0.15">
      <c r="B247" s="28"/>
      <c r="C247" s="21" t="s">
        <v>10</v>
      </c>
      <c r="D247" s="15">
        <f t="shared" si="24"/>
        <v>90958232.796672896</v>
      </c>
      <c r="E247" s="15">
        <v>13476362.388610799</v>
      </c>
      <c r="F247" s="15">
        <v>9612122.8017806988</v>
      </c>
      <c r="G247" s="15">
        <v>6773373.7010956006</v>
      </c>
      <c r="H247" s="15">
        <v>4648233.9977026004</v>
      </c>
      <c r="I247" s="15">
        <v>4391220.1155425003</v>
      </c>
      <c r="J247" s="15">
        <v>5651728.5842896998</v>
      </c>
      <c r="K247" s="15">
        <v>7113696.9213485997</v>
      </c>
      <c r="L247" s="15">
        <v>7375648.7464904999</v>
      </c>
      <c r="M247" s="15">
        <v>6496236.7277236003</v>
      </c>
      <c r="N247" s="15">
        <v>6603963.3190279994</v>
      </c>
      <c r="O247" s="15">
        <v>6710938.6446177997</v>
      </c>
      <c r="P247" s="15">
        <v>12104706.8484425</v>
      </c>
    </row>
    <row r="248" spans="2:17" x14ac:dyDescent="0.2">
      <c r="B248" s="28"/>
      <c r="C248" s="26" t="s">
        <v>9</v>
      </c>
      <c r="D248" s="15">
        <f t="shared" si="24"/>
        <v>86522692.496776804</v>
      </c>
      <c r="E248" s="15">
        <v>5187238.3518218994</v>
      </c>
      <c r="F248" s="15">
        <v>5062191.9612885006</v>
      </c>
      <c r="G248" s="15">
        <v>7188095.9682465</v>
      </c>
      <c r="H248" s="15">
        <v>5312765.8133506002</v>
      </c>
      <c r="I248" s="15">
        <v>3980272.1009255</v>
      </c>
      <c r="J248" s="15">
        <v>5906605.3848267002</v>
      </c>
      <c r="K248" s="15">
        <v>8285045.2709199004</v>
      </c>
      <c r="L248" s="15">
        <v>8526083.7249756008</v>
      </c>
      <c r="M248" s="15">
        <v>6913750.8144378001</v>
      </c>
      <c r="N248" s="15">
        <v>7093855.9865952004</v>
      </c>
      <c r="O248" s="15">
        <v>8684024.9638558012</v>
      </c>
      <c r="P248" s="15">
        <v>14382762.155532802</v>
      </c>
    </row>
    <row r="249" spans="2:17" x14ac:dyDescent="0.2">
      <c r="B249" s="28"/>
      <c r="C249" s="26" t="s">
        <v>8</v>
      </c>
      <c r="D249" s="15">
        <f t="shared" si="24"/>
        <v>15554483.631134</v>
      </c>
      <c r="E249" s="15">
        <v>2544776.5312194997</v>
      </c>
      <c r="F249" s="15">
        <v>2042586.1816406001</v>
      </c>
      <c r="G249" s="15">
        <v>1213830.4443359</v>
      </c>
      <c r="H249" s="15">
        <v>136405.07507320002</v>
      </c>
      <c r="I249" s="15">
        <v>664143.59092710004</v>
      </c>
      <c r="J249" s="15">
        <v>1120255.5961609001</v>
      </c>
      <c r="K249" s="15">
        <v>1714020.4582215</v>
      </c>
      <c r="L249" s="15">
        <v>2242675.6954192999</v>
      </c>
      <c r="M249" s="15">
        <v>1078272.4914550001</v>
      </c>
      <c r="N249" s="15">
        <v>957688.61007689999</v>
      </c>
      <c r="O249" s="15">
        <v>827472.75543220004</v>
      </c>
      <c r="P249" s="15">
        <v>1012356.2011719</v>
      </c>
    </row>
    <row r="250" spans="2:17" x14ac:dyDescent="0.2">
      <c r="B250" s="28"/>
      <c r="C250" s="26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2:17" x14ac:dyDescent="0.2">
      <c r="B251" s="28" t="s">
        <v>196</v>
      </c>
      <c r="C251" s="26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2:17" x14ac:dyDescent="0.2">
      <c r="B252" s="28"/>
      <c r="C252" s="26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2:17" x14ac:dyDescent="0.2">
      <c r="B253" s="28"/>
      <c r="C253" s="26" t="s">
        <v>195</v>
      </c>
      <c r="D253" s="15">
        <f>SUM(E253:P253)</f>
        <v>-2287886.9953156002</v>
      </c>
      <c r="E253" s="15">
        <v>-842499.08447270002</v>
      </c>
      <c r="F253" s="15">
        <v>-565487.97607420001</v>
      </c>
      <c r="G253" s="15">
        <v>-166005.00488279999</v>
      </c>
      <c r="H253" s="15">
        <v>-12071.700096100001</v>
      </c>
      <c r="I253" s="15">
        <v>5928.7500381</v>
      </c>
      <c r="J253" s="15">
        <v>-48791.698455800004</v>
      </c>
      <c r="K253" s="15">
        <v>-198020.24841309999</v>
      </c>
      <c r="L253" s="15">
        <v>-206320.49560550001</v>
      </c>
      <c r="M253" s="15">
        <v>-188786.6973877</v>
      </c>
      <c r="N253" s="15">
        <v>-65832.839965799998</v>
      </c>
      <c r="O253" s="15">
        <v>0</v>
      </c>
      <c r="P253" s="15">
        <v>0</v>
      </c>
    </row>
    <row r="254" spans="2:17" x14ac:dyDescent="0.2">
      <c r="B254" s="28"/>
      <c r="C254" s="26" t="s">
        <v>194</v>
      </c>
      <c r="D254" s="15">
        <f>SUM(E254:P254)</f>
        <v>8201541.7633055989</v>
      </c>
      <c r="E254" s="15">
        <v>-8214186.5234375997</v>
      </c>
      <c r="F254" s="15">
        <v>-1920205.0170899001</v>
      </c>
      <c r="G254" s="15">
        <v>10091778.3203125</v>
      </c>
      <c r="H254" s="15">
        <v>3516299.9267579</v>
      </c>
      <c r="I254" s="15">
        <v>4392971.2524413997</v>
      </c>
      <c r="J254" s="15">
        <v>3194587.5854492998</v>
      </c>
      <c r="K254" s="15">
        <v>109197.5097656</v>
      </c>
      <c r="L254" s="15">
        <v>-375913.75732420001</v>
      </c>
      <c r="M254" s="15">
        <v>420787.52136229997</v>
      </c>
      <c r="N254" s="15">
        <v>1775563.7207031001</v>
      </c>
      <c r="O254" s="15">
        <v>579899.99389649997</v>
      </c>
      <c r="P254" s="15">
        <v>-5369238.7695313003</v>
      </c>
    </row>
    <row r="255" spans="2:17" x14ac:dyDescent="0.2">
      <c r="B255" s="28"/>
      <c r="C255" s="26" t="s">
        <v>193</v>
      </c>
      <c r="D255" s="15">
        <f>SUM(E255:P255)</f>
        <v>-1574818.0351256998</v>
      </c>
      <c r="E255" s="15">
        <v>-614734.55810550007</v>
      </c>
      <c r="F255" s="15">
        <v>-449971.74072270002</v>
      </c>
      <c r="G255" s="15">
        <v>-113323.5244751</v>
      </c>
      <c r="H255" s="15">
        <v>51738.590240500002</v>
      </c>
      <c r="I255" s="15">
        <v>51738.590240500002</v>
      </c>
      <c r="J255" s="15">
        <v>51738.590240500002</v>
      </c>
      <c r="K255" s="15">
        <v>51738.590240500002</v>
      </c>
      <c r="L255" s="15">
        <v>51738.590240500002</v>
      </c>
      <c r="M255" s="15">
        <v>51738.590240500002</v>
      </c>
      <c r="N255" s="15">
        <v>51738.590240500002</v>
      </c>
      <c r="O255" s="15">
        <v>-236847.0153809</v>
      </c>
      <c r="P255" s="15">
        <v>-522111.328125</v>
      </c>
    </row>
    <row r="256" spans="2:17" x14ac:dyDescent="0.2">
      <c r="B256" s="28"/>
      <c r="C256" s="26" t="s">
        <v>192</v>
      </c>
      <c r="D256" s="15">
        <f>SUM(E256:P256)</f>
        <v>47508714.827384725</v>
      </c>
      <c r="E256" s="15">
        <v>3910817.7574173091</v>
      </c>
      <c r="F256" s="15">
        <v>3845266.6599920155</v>
      </c>
      <c r="G256" s="15">
        <v>3910123.6395559032</v>
      </c>
      <c r="H256" s="15">
        <v>3958308.3824235154</v>
      </c>
      <c r="I256" s="15">
        <v>3999386.2703894153</v>
      </c>
      <c r="J256" s="15">
        <v>3990375.0651903907</v>
      </c>
      <c r="K256" s="15">
        <v>3988867.9032734782</v>
      </c>
      <c r="L256" s="15">
        <v>3989944.6626401967</v>
      </c>
      <c r="M256" s="15">
        <v>3975115.2780412501</v>
      </c>
      <c r="N256" s="15">
        <v>3990701.1021491811</v>
      </c>
      <c r="O256" s="15">
        <v>3958010.1679957807</v>
      </c>
      <c r="P256" s="15">
        <v>3991797.9383162903</v>
      </c>
    </row>
    <row r="257" spans="1:16" x14ac:dyDescent="0.2">
      <c r="B257" s="28"/>
      <c r="C257" s="26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1:16" x14ac:dyDescent="0.15">
      <c r="A258" s="1"/>
      <c r="B258" s="28"/>
      <c r="C258" s="21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1:16" x14ac:dyDescent="0.15">
      <c r="A259" s="2" t="s">
        <v>191</v>
      </c>
      <c r="B259" s="28"/>
      <c r="C259" s="21"/>
      <c r="D259" s="15">
        <f>SUM(E259:P259)</f>
        <v>536968308.31596375</v>
      </c>
      <c r="E259" s="15">
        <f t="shared" ref="E259:P259" si="25">SUM(E241:E256)</f>
        <v>62795737.020303302</v>
      </c>
      <c r="F259" s="15">
        <f t="shared" si="25"/>
        <v>52330535.925643615</v>
      </c>
      <c r="G259" s="15">
        <f t="shared" si="25"/>
        <v>49121138.987513907</v>
      </c>
      <c r="H259" s="15">
        <f t="shared" si="25"/>
        <v>33391098.567040417</v>
      </c>
      <c r="I259" s="15">
        <f t="shared" si="25"/>
        <v>26008883.950934418</v>
      </c>
      <c r="J259" s="15">
        <f t="shared" si="25"/>
        <v>33583195.092661299</v>
      </c>
      <c r="K259" s="15">
        <f t="shared" si="25"/>
        <v>46910701.898496978</v>
      </c>
      <c r="L259" s="15">
        <f t="shared" si="25"/>
        <v>46748458.576271802</v>
      </c>
      <c r="M259" s="15">
        <f t="shared" si="25"/>
        <v>33707412.519380353</v>
      </c>
      <c r="N259" s="15">
        <f t="shared" si="25"/>
        <v>36940851.482963786</v>
      </c>
      <c r="O259" s="15">
        <f t="shared" si="25"/>
        <v>45001759.97603929</v>
      </c>
      <c r="P259" s="15">
        <f t="shared" si="25"/>
        <v>70428534.318714589</v>
      </c>
    </row>
    <row r="260" spans="1:16" x14ac:dyDescent="0.15">
      <c r="A260" s="12"/>
      <c r="B260" s="28"/>
      <c r="C260" s="21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1:16" x14ac:dyDescent="0.15">
      <c r="A261" s="2" t="s">
        <v>190</v>
      </c>
      <c r="B261" s="28"/>
      <c r="C261" s="21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1:16" x14ac:dyDescent="0.15">
      <c r="B262" s="28"/>
      <c r="C262" s="21" t="s">
        <v>26</v>
      </c>
      <c r="D262" s="15">
        <f t="shared" ref="D262:D287" si="26">SUM(E262:P262)</f>
        <v>5548068.6569213998</v>
      </c>
      <c r="E262" s="15">
        <v>426194.21386719996</v>
      </c>
      <c r="F262" s="15">
        <v>262755.59234620002</v>
      </c>
      <c r="G262" s="15">
        <v>516437.60681149998</v>
      </c>
      <c r="H262" s="15">
        <v>518878.44848629995</v>
      </c>
      <c r="I262" s="15">
        <v>295632.50732420001</v>
      </c>
      <c r="J262" s="15">
        <v>492113.05236820003</v>
      </c>
      <c r="K262" s="15">
        <v>481257.87353520002</v>
      </c>
      <c r="L262" s="15">
        <v>506729.67529290001</v>
      </c>
      <c r="M262" s="15">
        <v>491247.46704100003</v>
      </c>
      <c r="N262" s="15">
        <v>508536.33117680007</v>
      </c>
      <c r="O262" s="15">
        <v>506047.42431639996</v>
      </c>
      <c r="P262" s="15">
        <v>542238.46435549995</v>
      </c>
    </row>
    <row r="263" spans="1:16" x14ac:dyDescent="0.15">
      <c r="B263" s="28"/>
      <c r="C263" s="21" t="s">
        <v>151</v>
      </c>
      <c r="D263" s="15">
        <f t="shared" si="26"/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</row>
    <row r="264" spans="1:16" x14ac:dyDescent="0.15">
      <c r="B264" s="28"/>
      <c r="C264" s="21" t="s">
        <v>150</v>
      </c>
      <c r="D264" s="15">
        <f t="shared" si="26"/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</row>
    <row r="265" spans="1:16" x14ac:dyDescent="0.15">
      <c r="B265" s="28"/>
      <c r="C265" s="21" t="s">
        <v>149</v>
      </c>
      <c r="D265" s="15">
        <f t="shared" si="26"/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</row>
    <row r="266" spans="1:16" x14ac:dyDescent="0.15">
      <c r="B266" s="28"/>
      <c r="C266" s="21" t="s">
        <v>148</v>
      </c>
      <c r="D266" s="15">
        <f t="shared" si="26"/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</row>
    <row r="267" spans="1:16" x14ac:dyDescent="0.15">
      <c r="B267" s="28"/>
      <c r="C267" s="21" t="s">
        <v>147</v>
      </c>
      <c r="D267" s="15">
        <f t="shared" si="26"/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</row>
    <row r="268" spans="1:16" x14ac:dyDescent="0.15">
      <c r="B268" s="28"/>
      <c r="C268" s="21" t="s">
        <v>146</v>
      </c>
      <c r="D268" s="15">
        <f t="shared" si="26"/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</row>
    <row r="269" spans="1:16" x14ac:dyDescent="0.15">
      <c r="B269" s="28"/>
      <c r="C269" s="21" t="s">
        <v>145</v>
      </c>
      <c r="D269" s="15">
        <f t="shared" si="26"/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</row>
    <row r="270" spans="1:16" x14ac:dyDescent="0.15">
      <c r="B270" s="28"/>
      <c r="C270" s="21" t="s">
        <v>144</v>
      </c>
      <c r="D270" s="15">
        <f t="shared" si="26"/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</row>
    <row r="271" spans="1:16" x14ac:dyDescent="0.15">
      <c r="B271" s="28"/>
      <c r="C271" s="21" t="s">
        <v>143</v>
      </c>
      <c r="D271" s="15">
        <f t="shared" si="26"/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</row>
    <row r="272" spans="1:16" x14ac:dyDescent="0.15">
      <c r="B272" s="28"/>
      <c r="C272" s="21" t="s">
        <v>142</v>
      </c>
      <c r="D272" s="15">
        <f t="shared" si="26"/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</row>
    <row r="273" spans="1:16" x14ac:dyDescent="0.15">
      <c r="B273" s="28"/>
      <c r="C273" s="21" t="s">
        <v>141</v>
      </c>
      <c r="D273" s="15">
        <f t="shared" si="26"/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</row>
    <row r="274" spans="1:16" x14ac:dyDescent="0.15">
      <c r="B274" s="28"/>
      <c r="C274" s="21" t="s">
        <v>140</v>
      </c>
      <c r="D274" s="15">
        <f t="shared" si="26"/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</row>
    <row r="275" spans="1:16" x14ac:dyDescent="0.15">
      <c r="C275" s="21" t="s">
        <v>139</v>
      </c>
      <c r="D275" s="15">
        <f t="shared" si="26"/>
        <v>0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</row>
    <row r="276" spans="1:16" x14ac:dyDescent="0.15">
      <c r="C276" s="23" t="s">
        <v>138</v>
      </c>
      <c r="D276" s="15">
        <f t="shared" si="26"/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</row>
    <row r="277" spans="1:16" x14ac:dyDescent="0.15">
      <c r="B277" s="1"/>
      <c r="C277" s="23" t="s">
        <v>137</v>
      </c>
      <c r="D277" s="15">
        <f t="shared" si="26"/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</row>
    <row r="278" spans="1:16" x14ac:dyDescent="0.15">
      <c r="B278" s="1"/>
      <c r="C278" s="23" t="s">
        <v>136</v>
      </c>
      <c r="D278" s="15">
        <f t="shared" si="26"/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</row>
    <row r="279" spans="1:16" x14ac:dyDescent="0.15">
      <c r="C279" s="23" t="s">
        <v>135</v>
      </c>
      <c r="D279" s="15">
        <f t="shared" si="26"/>
        <v>0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</row>
    <row r="280" spans="1:16" x14ac:dyDescent="0.15">
      <c r="B280" s="1"/>
      <c r="C280" s="23" t="s">
        <v>134</v>
      </c>
      <c r="D280" s="15">
        <f t="shared" si="26"/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</row>
    <row r="281" spans="1:16" x14ac:dyDescent="0.15">
      <c r="A281" s="23"/>
      <c r="B281" s="23"/>
      <c r="C281" s="23" t="s">
        <v>133</v>
      </c>
      <c r="D281" s="15">
        <f t="shared" si="26"/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</row>
    <row r="282" spans="1:16" x14ac:dyDescent="0.15">
      <c r="A282" s="23"/>
      <c r="B282" s="23"/>
      <c r="C282" s="21" t="s">
        <v>132</v>
      </c>
      <c r="D282" s="15">
        <f t="shared" si="26"/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</row>
    <row r="283" spans="1:16" x14ac:dyDescent="0.2">
      <c r="A283" s="23"/>
      <c r="B283" s="26"/>
      <c r="C283" s="21" t="s">
        <v>152</v>
      </c>
      <c r="D283" s="15">
        <f t="shared" si="26"/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</row>
    <row r="284" spans="1:16" x14ac:dyDescent="0.15">
      <c r="A284" s="23"/>
      <c r="B284" s="23"/>
      <c r="C284" s="21" t="s">
        <v>131</v>
      </c>
      <c r="D284" s="15">
        <f t="shared" si="26"/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</row>
    <row r="285" spans="1:16" x14ac:dyDescent="0.15">
      <c r="A285" s="23"/>
      <c r="B285" s="23"/>
      <c r="C285" s="2" t="s">
        <v>130</v>
      </c>
      <c r="D285" s="15">
        <f t="shared" si="26"/>
        <v>0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</row>
    <row r="286" spans="1:16" x14ac:dyDescent="0.15">
      <c r="A286" s="23"/>
      <c r="B286" s="23"/>
      <c r="C286" s="2" t="s">
        <v>129</v>
      </c>
      <c r="D286" s="15">
        <f t="shared" si="26"/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</row>
    <row r="287" spans="1:16" x14ac:dyDescent="0.15">
      <c r="A287" s="23"/>
      <c r="B287" s="23"/>
      <c r="C287" s="2" t="s">
        <v>128</v>
      </c>
      <c r="D287" s="15">
        <f t="shared" si="26"/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</row>
    <row r="288" spans="1:16" x14ac:dyDescent="0.15">
      <c r="A288" s="23"/>
      <c r="C288" s="23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 spans="1:24" x14ac:dyDescent="0.15">
      <c r="A289" s="23"/>
      <c r="B289" s="23"/>
      <c r="C289" s="21" t="s">
        <v>189</v>
      </c>
      <c r="D289" s="15">
        <f>SUM(E289:P289)</f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</row>
    <row r="290" spans="1:24" x14ac:dyDescent="0.15">
      <c r="A290" s="20"/>
      <c r="B290" s="23"/>
      <c r="C290" s="21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 spans="1:24" x14ac:dyDescent="0.15">
      <c r="A291" s="23" t="s">
        <v>188</v>
      </c>
      <c r="B291" s="23"/>
      <c r="C291" s="1"/>
      <c r="D291" s="15">
        <f>SUM(E291:P291)</f>
        <v>5548068.6569213998</v>
      </c>
      <c r="E291" s="15">
        <f t="shared" ref="E291:P291" si="27">SUM(E262:E289)</f>
        <v>426194.21386719996</v>
      </c>
      <c r="F291" s="15">
        <f t="shared" si="27"/>
        <v>262755.59234620002</v>
      </c>
      <c r="G291" s="15">
        <f t="shared" si="27"/>
        <v>516437.60681149998</v>
      </c>
      <c r="H291" s="15">
        <f t="shared" si="27"/>
        <v>518878.44848629995</v>
      </c>
      <c r="I291" s="15">
        <f t="shared" si="27"/>
        <v>295632.50732420001</v>
      </c>
      <c r="J291" s="15">
        <f t="shared" si="27"/>
        <v>492113.05236820003</v>
      </c>
      <c r="K291" s="15">
        <f t="shared" si="27"/>
        <v>481257.87353520002</v>
      </c>
      <c r="L291" s="15">
        <f t="shared" si="27"/>
        <v>506729.67529290001</v>
      </c>
      <c r="M291" s="15">
        <f t="shared" si="27"/>
        <v>491247.46704100003</v>
      </c>
      <c r="N291" s="15">
        <f t="shared" si="27"/>
        <v>508536.33117680007</v>
      </c>
      <c r="O291" s="15">
        <f t="shared" si="27"/>
        <v>506047.42431639996</v>
      </c>
      <c r="P291" s="15">
        <f t="shared" si="27"/>
        <v>542238.46435549995</v>
      </c>
    </row>
    <row r="292" spans="1:24" x14ac:dyDescent="0.2">
      <c r="A292" s="40"/>
      <c r="B292" s="23"/>
      <c r="C292" s="1"/>
      <c r="D292" s="41" t="s">
        <v>186</v>
      </c>
      <c r="E292" s="41" t="s">
        <v>186</v>
      </c>
      <c r="F292" s="41" t="s">
        <v>186</v>
      </c>
      <c r="G292" s="41" t="s">
        <v>186</v>
      </c>
      <c r="H292" s="41" t="s">
        <v>186</v>
      </c>
      <c r="I292" s="41" t="s">
        <v>186</v>
      </c>
      <c r="J292" s="41" t="s">
        <v>186</v>
      </c>
      <c r="K292" s="41" t="s">
        <v>186</v>
      </c>
      <c r="L292" s="41" t="s">
        <v>186</v>
      </c>
      <c r="M292" s="41" t="s">
        <v>186</v>
      </c>
      <c r="N292" s="41" t="s">
        <v>186</v>
      </c>
      <c r="O292" s="41" t="s">
        <v>186</v>
      </c>
      <c r="P292" s="41" t="s">
        <v>186</v>
      </c>
      <c r="R292" s="42"/>
    </row>
    <row r="293" spans="1:24" x14ac:dyDescent="0.15">
      <c r="A293" s="20" t="s">
        <v>187</v>
      </c>
      <c r="B293" s="20"/>
      <c r="C293" s="43"/>
      <c r="D293" s="44">
        <f>SUM(E293:P293)</f>
        <v>2382431518.3012156</v>
      </c>
      <c r="E293" s="44">
        <f t="shared" ref="E293:P293" si="28">E291+E259+E238+E225+E217-E48</f>
        <v>227782827.77575302</v>
      </c>
      <c r="F293" s="44">
        <f t="shared" si="28"/>
        <v>186459172.13999575</v>
      </c>
      <c r="G293" s="44">
        <f t="shared" si="28"/>
        <v>179080281.54601219</v>
      </c>
      <c r="H293" s="44">
        <f t="shared" si="28"/>
        <v>155876231.24314255</v>
      </c>
      <c r="I293" s="44">
        <f t="shared" si="28"/>
        <v>153015732.7178199</v>
      </c>
      <c r="J293" s="44">
        <f t="shared" si="28"/>
        <v>169779528.77490416</v>
      </c>
      <c r="K293" s="44">
        <f t="shared" si="28"/>
        <v>260409610.06573105</v>
      </c>
      <c r="L293" s="44">
        <f t="shared" si="28"/>
        <v>261925708.66850311</v>
      </c>
      <c r="M293" s="44">
        <f t="shared" si="28"/>
        <v>180062318.20182267</v>
      </c>
      <c r="N293" s="44">
        <f t="shared" si="28"/>
        <v>184561674.33999425</v>
      </c>
      <c r="O293" s="44">
        <f t="shared" si="28"/>
        <v>192239766.98020342</v>
      </c>
      <c r="P293" s="44">
        <f t="shared" si="28"/>
        <v>231238665.84733328</v>
      </c>
    </row>
    <row r="294" spans="1:24" x14ac:dyDescent="0.2">
      <c r="A294" s="23"/>
      <c r="C294" s="21"/>
      <c r="D294" s="41" t="s">
        <v>186</v>
      </c>
      <c r="E294" s="41" t="s">
        <v>186</v>
      </c>
      <c r="F294" s="41" t="s">
        <v>186</v>
      </c>
      <c r="G294" s="41" t="s">
        <v>186</v>
      </c>
      <c r="H294" s="41" t="s">
        <v>186</v>
      </c>
      <c r="I294" s="41" t="s">
        <v>186</v>
      </c>
      <c r="J294" s="41" t="s">
        <v>186</v>
      </c>
      <c r="K294" s="41" t="s">
        <v>186</v>
      </c>
      <c r="L294" s="41" t="s">
        <v>186</v>
      </c>
      <c r="M294" s="41" t="s">
        <v>186</v>
      </c>
      <c r="N294" s="41" t="s">
        <v>186</v>
      </c>
      <c r="O294" s="41" t="s">
        <v>186</v>
      </c>
      <c r="P294" s="41" t="s">
        <v>186</v>
      </c>
    </row>
    <row r="295" spans="1:24" x14ac:dyDescent="0.2">
      <c r="T295" s="45"/>
      <c r="U295" s="45"/>
      <c r="V295" s="45"/>
      <c r="W295" s="45"/>
      <c r="X295" s="45"/>
    </row>
    <row r="296" spans="1:24" x14ac:dyDescent="0.2">
      <c r="T296" s="45"/>
      <c r="U296" s="45"/>
      <c r="V296" s="45"/>
      <c r="W296" s="45"/>
      <c r="X296" s="45"/>
    </row>
    <row r="297" spans="1:24" x14ac:dyDescent="0.2">
      <c r="T297" s="45"/>
      <c r="U297" s="45"/>
      <c r="V297" s="45"/>
      <c r="W297" s="45"/>
      <c r="X297" s="45"/>
    </row>
    <row r="298" spans="1:24" x14ac:dyDescent="0.2">
      <c r="T298" s="45"/>
      <c r="U298" s="45"/>
      <c r="V298" s="45"/>
      <c r="W298" s="45"/>
      <c r="X298" s="45"/>
    </row>
    <row r="299" spans="1:24" x14ac:dyDescent="0.2">
      <c r="T299" s="45"/>
      <c r="U299" s="45"/>
      <c r="V299" s="45"/>
      <c r="W299" s="45"/>
      <c r="X299" s="45"/>
    </row>
    <row r="300" spans="1:24" x14ac:dyDescent="0.2">
      <c r="T300" s="45"/>
      <c r="U300" s="45"/>
      <c r="V300" s="45"/>
      <c r="W300" s="45"/>
      <c r="X300" s="45"/>
    </row>
    <row r="301" spans="1:24" x14ac:dyDescent="0.2">
      <c r="T301" s="45"/>
      <c r="U301" s="45"/>
      <c r="V301" s="45"/>
      <c r="W301" s="45"/>
      <c r="X301" s="45"/>
    </row>
    <row r="302" spans="1:24" x14ac:dyDescent="0.2">
      <c r="T302" s="45"/>
      <c r="U302" s="45"/>
      <c r="V302" s="45"/>
      <c r="W302" s="45"/>
      <c r="X302" s="45"/>
    </row>
    <row r="303" spans="1:24" x14ac:dyDescent="0.2">
      <c r="T303" s="45"/>
      <c r="U303" s="45"/>
      <c r="V303" s="45"/>
      <c r="W303" s="45"/>
      <c r="X303" s="45"/>
    </row>
    <row r="304" spans="1:24" x14ac:dyDescent="0.2">
      <c r="T304" s="45"/>
      <c r="U304" s="45"/>
      <c r="V304" s="45"/>
      <c r="W304" s="45"/>
      <c r="X304" s="45"/>
    </row>
    <row r="305" spans="20:24" x14ac:dyDescent="0.2">
      <c r="T305" s="45"/>
      <c r="U305" s="45"/>
      <c r="V305" s="45"/>
      <c r="W305" s="45"/>
      <c r="X305" s="45"/>
    </row>
    <row r="306" spans="20:24" x14ac:dyDescent="0.2">
      <c r="T306" s="45"/>
      <c r="U306" s="45"/>
      <c r="V306" s="45"/>
      <c r="W306" s="45"/>
      <c r="X306" s="45"/>
    </row>
    <row r="307" spans="20:24" x14ac:dyDescent="0.2">
      <c r="T307" s="45"/>
      <c r="U307" s="45"/>
      <c r="V307" s="45"/>
      <c r="W307" s="45"/>
      <c r="X307" s="45"/>
    </row>
    <row r="308" spans="20:24" x14ac:dyDescent="0.2">
      <c r="T308" s="45"/>
      <c r="U308" s="45"/>
      <c r="V308" s="45"/>
      <c r="W308" s="45"/>
      <c r="X308" s="45"/>
    </row>
    <row r="309" spans="20:24" x14ac:dyDescent="0.2">
      <c r="T309" s="45"/>
      <c r="U309" s="45"/>
      <c r="V309" s="45"/>
      <c r="W309" s="45"/>
      <c r="X309" s="45"/>
    </row>
    <row r="310" spans="20:24" x14ac:dyDescent="0.2">
      <c r="T310" s="45"/>
      <c r="U310" s="45"/>
      <c r="V310" s="45"/>
      <c r="W310" s="45"/>
      <c r="X310" s="45"/>
    </row>
    <row r="311" spans="20:24" x14ac:dyDescent="0.2">
      <c r="T311" s="45"/>
      <c r="U311" s="45"/>
      <c r="V311" s="45"/>
      <c r="W311" s="45"/>
      <c r="X311" s="45"/>
    </row>
    <row r="312" spans="20:24" x14ac:dyDescent="0.2">
      <c r="T312" s="45"/>
      <c r="U312" s="45"/>
      <c r="V312" s="45"/>
      <c r="W312" s="45"/>
      <c r="X312" s="45"/>
    </row>
    <row r="313" spans="20:24" x14ac:dyDescent="0.2">
      <c r="T313" s="45"/>
      <c r="U313" s="45"/>
      <c r="V313" s="45"/>
      <c r="W313" s="45"/>
      <c r="X313" s="45"/>
    </row>
    <row r="314" spans="20:24" x14ac:dyDescent="0.2">
      <c r="T314" s="45"/>
      <c r="U314" s="45"/>
      <c r="V314" s="45"/>
      <c r="W314" s="45"/>
      <c r="X314" s="45"/>
    </row>
    <row r="315" spans="20:24" x14ac:dyDescent="0.2">
      <c r="T315" s="45"/>
      <c r="U315" s="45"/>
      <c r="V315" s="45"/>
      <c r="W315" s="45"/>
      <c r="X315" s="45"/>
    </row>
    <row r="316" spans="20:24" x14ac:dyDescent="0.2">
      <c r="T316" s="45"/>
      <c r="U316" s="45"/>
      <c r="V316" s="45"/>
      <c r="W316" s="45"/>
      <c r="X316" s="45"/>
    </row>
    <row r="317" spans="20:24" x14ac:dyDescent="0.2">
      <c r="T317" s="45"/>
      <c r="U317" s="45"/>
      <c r="V317" s="45"/>
      <c r="W317" s="45"/>
      <c r="X317" s="45"/>
    </row>
    <row r="318" spans="20:24" x14ac:dyDescent="0.2">
      <c r="T318" s="45"/>
      <c r="U318" s="45"/>
      <c r="V318" s="45"/>
      <c r="W318" s="45"/>
      <c r="X318" s="45"/>
    </row>
    <row r="319" spans="20:24" x14ac:dyDescent="0.2">
      <c r="T319" s="45"/>
      <c r="U319" s="45"/>
      <c r="V319" s="45"/>
      <c r="W319" s="45"/>
      <c r="X319" s="45"/>
    </row>
    <row r="320" spans="20:24" x14ac:dyDescent="0.2">
      <c r="T320" s="45"/>
      <c r="U320" s="45"/>
      <c r="V320" s="45"/>
      <c r="W320" s="45"/>
      <c r="X320" s="45"/>
    </row>
    <row r="321" spans="20:24" x14ac:dyDescent="0.2">
      <c r="T321" s="45"/>
      <c r="U321" s="45"/>
      <c r="V321" s="45"/>
      <c r="W321" s="45"/>
      <c r="X321" s="45"/>
    </row>
    <row r="322" spans="20:24" x14ac:dyDescent="0.2">
      <c r="T322" s="45"/>
      <c r="U322" s="45"/>
      <c r="V322" s="45"/>
      <c r="W322" s="45"/>
      <c r="X322" s="45"/>
    </row>
    <row r="323" spans="20:24" x14ac:dyDescent="0.2">
      <c r="T323" s="45"/>
      <c r="U323" s="45"/>
      <c r="V323" s="45"/>
      <c r="W323" s="45"/>
      <c r="X323" s="45"/>
    </row>
    <row r="324" spans="20:24" x14ac:dyDescent="0.2">
      <c r="T324" s="45"/>
      <c r="U324" s="45"/>
      <c r="V324" s="45"/>
      <c r="W324" s="45"/>
      <c r="X324" s="45"/>
    </row>
    <row r="325" spans="20:24" x14ac:dyDescent="0.2">
      <c r="T325" s="45"/>
      <c r="U325" s="45"/>
      <c r="V325" s="45"/>
      <c r="W325" s="45"/>
      <c r="X325" s="45"/>
    </row>
    <row r="326" spans="20:24" x14ac:dyDescent="0.2">
      <c r="T326" s="45"/>
      <c r="U326" s="45"/>
      <c r="V326" s="45"/>
      <c r="W326" s="45"/>
      <c r="X326" s="45"/>
    </row>
    <row r="327" spans="20:24" x14ac:dyDescent="0.2">
      <c r="T327" s="45"/>
      <c r="U327" s="45"/>
      <c r="V327" s="45"/>
      <c r="W327" s="45"/>
      <c r="X327" s="45"/>
    </row>
    <row r="328" spans="20:24" x14ac:dyDescent="0.2">
      <c r="T328" s="45"/>
      <c r="U328" s="45"/>
      <c r="V328" s="45"/>
      <c r="W328" s="45"/>
      <c r="X328" s="45"/>
    </row>
    <row r="329" spans="20:24" x14ac:dyDescent="0.2">
      <c r="T329" s="45"/>
      <c r="U329" s="45"/>
      <c r="V329" s="45"/>
      <c r="W329" s="45"/>
      <c r="X329" s="45"/>
    </row>
    <row r="330" spans="20:24" x14ac:dyDescent="0.2">
      <c r="T330" s="45"/>
      <c r="U330" s="45"/>
      <c r="V330" s="45"/>
      <c r="W330" s="45"/>
      <c r="X330" s="45"/>
    </row>
    <row r="331" spans="20:24" x14ac:dyDescent="0.2">
      <c r="T331" s="45"/>
      <c r="U331" s="45"/>
      <c r="V331" s="45"/>
      <c r="W331" s="45"/>
      <c r="X331" s="45"/>
    </row>
    <row r="332" spans="20:24" x14ac:dyDescent="0.2">
      <c r="T332" s="45"/>
      <c r="U332" s="45"/>
      <c r="V332" s="45"/>
      <c r="W332" s="45"/>
      <c r="X332" s="45"/>
    </row>
    <row r="333" spans="20:24" x14ac:dyDescent="0.2">
      <c r="T333" s="45"/>
      <c r="U333" s="45"/>
      <c r="V333" s="45"/>
      <c r="W333" s="45"/>
      <c r="X333" s="45"/>
    </row>
    <row r="334" spans="20:24" x14ac:dyDescent="0.2">
      <c r="T334" s="45"/>
      <c r="U334" s="45"/>
      <c r="V334" s="45"/>
      <c r="W334" s="45"/>
      <c r="X334" s="45"/>
    </row>
    <row r="335" spans="20:24" x14ac:dyDescent="0.2">
      <c r="T335" s="45"/>
      <c r="U335" s="45"/>
      <c r="V335" s="45"/>
      <c r="W335" s="45"/>
      <c r="X335" s="45"/>
    </row>
    <row r="336" spans="20:24" x14ac:dyDescent="0.2">
      <c r="T336" s="45"/>
      <c r="U336" s="45"/>
      <c r="V336" s="45"/>
      <c r="W336" s="45"/>
      <c r="X336" s="45"/>
    </row>
    <row r="337" spans="20:24" x14ac:dyDescent="0.2">
      <c r="T337" s="45"/>
      <c r="U337" s="45"/>
      <c r="V337" s="45"/>
      <c r="W337" s="45"/>
      <c r="X337" s="45"/>
    </row>
    <row r="338" spans="20:24" x14ac:dyDescent="0.2">
      <c r="T338" s="45"/>
      <c r="U338" s="45"/>
      <c r="V338" s="45"/>
      <c r="W338" s="45"/>
      <c r="X338" s="45"/>
    </row>
    <row r="339" spans="20:24" x14ac:dyDescent="0.2">
      <c r="T339" s="45"/>
      <c r="U339" s="45"/>
      <c r="V339" s="45"/>
      <c r="W339" s="45"/>
      <c r="X339" s="45"/>
    </row>
    <row r="340" spans="20:24" x14ac:dyDescent="0.2">
      <c r="T340" s="45"/>
      <c r="U340" s="45"/>
      <c r="V340" s="45"/>
      <c r="W340" s="45"/>
      <c r="X340" s="45"/>
    </row>
    <row r="341" spans="20:24" x14ac:dyDescent="0.2">
      <c r="T341" s="45"/>
      <c r="U341" s="45"/>
      <c r="V341" s="45"/>
      <c r="W341" s="45"/>
      <c r="X341" s="45"/>
    </row>
    <row r="342" spans="20:24" x14ac:dyDescent="0.2">
      <c r="T342" s="45"/>
      <c r="U342" s="45"/>
      <c r="V342" s="45"/>
      <c r="W342" s="45"/>
      <c r="X342" s="45"/>
    </row>
    <row r="343" spans="20:24" x14ac:dyDescent="0.2">
      <c r="T343" s="45"/>
      <c r="U343" s="45"/>
      <c r="V343" s="45"/>
      <c r="W343" s="45"/>
      <c r="X343" s="45"/>
    </row>
    <row r="344" spans="20:24" x14ac:dyDescent="0.2">
      <c r="T344" s="45"/>
      <c r="U344" s="45"/>
      <c r="V344" s="45"/>
      <c r="W344" s="45"/>
      <c r="X344" s="45"/>
    </row>
    <row r="345" spans="20:24" x14ac:dyDescent="0.2">
      <c r="T345" s="45"/>
      <c r="U345" s="45"/>
      <c r="V345" s="45"/>
      <c r="W345" s="45"/>
      <c r="X345" s="45"/>
    </row>
    <row r="346" spans="20:24" x14ac:dyDescent="0.2">
      <c r="T346" s="45"/>
      <c r="U346" s="45"/>
      <c r="V346" s="45"/>
      <c r="W346" s="45"/>
      <c r="X346" s="45"/>
    </row>
    <row r="347" spans="20:24" x14ac:dyDescent="0.2">
      <c r="T347" s="45"/>
      <c r="U347" s="45"/>
      <c r="V347" s="45"/>
      <c r="W347" s="45"/>
      <c r="X347" s="45"/>
    </row>
    <row r="348" spans="20:24" x14ac:dyDescent="0.2">
      <c r="T348" s="45"/>
      <c r="U348" s="45"/>
      <c r="V348" s="45"/>
      <c r="W348" s="45"/>
      <c r="X348" s="45"/>
    </row>
    <row r="349" spans="20:24" x14ac:dyDescent="0.2">
      <c r="T349" s="45"/>
      <c r="U349" s="45"/>
      <c r="V349" s="45"/>
      <c r="W349" s="45"/>
      <c r="X349" s="45"/>
    </row>
    <row r="350" spans="20:24" x14ac:dyDescent="0.2">
      <c r="T350" s="45"/>
      <c r="U350" s="45"/>
      <c r="V350" s="45"/>
      <c r="W350" s="45"/>
      <c r="X350" s="45"/>
    </row>
    <row r="351" spans="20:24" x14ac:dyDescent="0.2">
      <c r="T351" s="45"/>
      <c r="U351" s="45"/>
      <c r="V351" s="45"/>
      <c r="W351" s="45"/>
      <c r="X351" s="45"/>
    </row>
    <row r="352" spans="20:24" x14ac:dyDescent="0.2">
      <c r="T352" s="45"/>
      <c r="U352" s="45"/>
      <c r="V352" s="45"/>
      <c r="W352" s="45"/>
      <c r="X352" s="45"/>
    </row>
    <row r="353" spans="20:24" x14ac:dyDescent="0.2">
      <c r="T353" s="45"/>
      <c r="U353" s="45"/>
      <c r="V353" s="45"/>
      <c r="W353" s="45"/>
      <c r="X353" s="45"/>
    </row>
    <row r="354" spans="20:24" x14ac:dyDescent="0.2">
      <c r="T354" s="45"/>
      <c r="U354" s="45"/>
      <c r="V354" s="45"/>
      <c r="W354" s="45"/>
      <c r="X354" s="45"/>
    </row>
    <row r="355" spans="20:24" x14ac:dyDescent="0.2">
      <c r="T355" s="45"/>
      <c r="U355" s="45"/>
      <c r="V355" s="45"/>
      <c r="W355" s="45"/>
      <c r="X355" s="45"/>
    </row>
    <row r="356" spans="20:24" x14ac:dyDescent="0.2">
      <c r="T356" s="45"/>
      <c r="U356" s="45"/>
      <c r="V356" s="45"/>
      <c r="W356" s="45"/>
      <c r="X356" s="45"/>
    </row>
    <row r="357" spans="20:24" x14ac:dyDescent="0.2">
      <c r="T357" s="45"/>
      <c r="U357" s="45"/>
      <c r="V357" s="45"/>
      <c r="W357" s="45"/>
      <c r="X357" s="45"/>
    </row>
    <row r="358" spans="20:24" x14ac:dyDescent="0.2">
      <c r="T358" s="45"/>
      <c r="U358" s="45"/>
      <c r="V358" s="45"/>
      <c r="W358" s="45"/>
      <c r="X358" s="45"/>
    </row>
    <row r="359" spans="20:24" x14ac:dyDescent="0.2">
      <c r="T359" s="45"/>
      <c r="U359" s="45"/>
      <c r="V359" s="45"/>
      <c r="W359" s="45"/>
      <c r="X359" s="45"/>
    </row>
    <row r="360" spans="20:24" x14ac:dyDescent="0.2">
      <c r="T360" s="45"/>
      <c r="U360" s="45"/>
      <c r="V360" s="45"/>
      <c r="W360" s="45"/>
      <c r="X360" s="45"/>
    </row>
    <row r="361" spans="20:24" x14ac:dyDescent="0.2">
      <c r="T361" s="45"/>
      <c r="U361" s="45"/>
      <c r="V361" s="45"/>
      <c r="W361" s="45"/>
      <c r="X361" s="45"/>
    </row>
    <row r="362" spans="20:24" x14ac:dyDescent="0.2">
      <c r="T362" s="45"/>
      <c r="U362" s="45"/>
      <c r="V362" s="45"/>
      <c r="W362" s="45"/>
      <c r="X362" s="45"/>
    </row>
    <row r="363" spans="20:24" x14ac:dyDescent="0.2">
      <c r="T363" s="45"/>
      <c r="U363" s="45"/>
      <c r="V363" s="45"/>
      <c r="W363" s="45"/>
      <c r="X363" s="45"/>
    </row>
    <row r="364" spans="20:24" x14ac:dyDescent="0.2">
      <c r="T364" s="45"/>
      <c r="U364" s="45"/>
      <c r="V364" s="45"/>
      <c r="W364" s="45"/>
      <c r="X364" s="45"/>
    </row>
    <row r="365" spans="20:24" x14ac:dyDescent="0.2">
      <c r="T365" s="45"/>
      <c r="U365" s="45"/>
      <c r="V365" s="45"/>
      <c r="W365" s="45"/>
      <c r="X365" s="45"/>
    </row>
    <row r="366" spans="20:24" x14ac:dyDescent="0.2">
      <c r="T366" s="45"/>
      <c r="U366" s="45"/>
      <c r="V366" s="45"/>
      <c r="W366" s="45"/>
      <c r="X366" s="45"/>
    </row>
    <row r="367" spans="20:24" x14ac:dyDescent="0.2">
      <c r="T367" s="45"/>
      <c r="U367" s="45"/>
      <c r="V367" s="45"/>
      <c r="W367" s="45"/>
      <c r="X367" s="45"/>
    </row>
    <row r="368" spans="20:24" x14ac:dyDescent="0.2">
      <c r="T368" s="45"/>
      <c r="U368" s="45"/>
      <c r="V368" s="45"/>
      <c r="W368" s="45"/>
      <c r="X368" s="45"/>
    </row>
    <row r="369" spans="20:24" x14ac:dyDescent="0.2">
      <c r="T369" s="45"/>
      <c r="U369" s="45"/>
      <c r="V369" s="45"/>
      <c r="W369" s="45"/>
      <c r="X369" s="45"/>
    </row>
    <row r="370" spans="20:24" x14ac:dyDescent="0.2">
      <c r="T370" s="45"/>
      <c r="U370" s="45"/>
      <c r="V370" s="45"/>
      <c r="W370" s="45"/>
      <c r="X370" s="45"/>
    </row>
    <row r="371" spans="20:24" x14ac:dyDescent="0.2">
      <c r="T371" s="45"/>
      <c r="U371" s="45"/>
      <c r="V371" s="45"/>
      <c r="W371" s="45"/>
      <c r="X371" s="45"/>
    </row>
    <row r="372" spans="20:24" x14ac:dyDescent="0.2">
      <c r="T372" s="45"/>
      <c r="U372" s="45"/>
      <c r="V372" s="45"/>
      <c r="W372" s="45"/>
      <c r="X372" s="45"/>
    </row>
    <row r="373" spans="20:24" x14ac:dyDescent="0.2">
      <c r="T373" s="45"/>
      <c r="U373" s="45"/>
      <c r="V373" s="45"/>
      <c r="W373" s="45"/>
      <c r="X373" s="45"/>
    </row>
    <row r="374" spans="20:24" x14ac:dyDescent="0.2">
      <c r="T374" s="45"/>
      <c r="U374" s="45"/>
      <c r="V374" s="45"/>
      <c r="W374" s="45"/>
      <c r="X374" s="45"/>
    </row>
    <row r="375" spans="20:24" x14ac:dyDescent="0.2">
      <c r="T375" s="45"/>
      <c r="U375" s="45"/>
      <c r="V375" s="45"/>
      <c r="W375" s="45"/>
      <c r="X375" s="45"/>
    </row>
    <row r="376" spans="20:24" x14ac:dyDescent="0.2">
      <c r="T376" s="45"/>
      <c r="U376" s="45"/>
      <c r="V376" s="45"/>
      <c r="W376" s="45"/>
      <c r="X376" s="45"/>
    </row>
    <row r="377" spans="20:24" x14ac:dyDescent="0.2">
      <c r="T377" s="45"/>
      <c r="U377" s="45"/>
      <c r="V377" s="45"/>
      <c r="W377" s="45"/>
      <c r="X377" s="45"/>
    </row>
    <row r="378" spans="20:24" x14ac:dyDescent="0.2">
      <c r="T378" s="45"/>
      <c r="U378" s="45"/>
      <c r="V378" s="45"/>
      <c r="W378" s="45"/>
      <c r="X378" s="45"/>
    </row>
    <row r="379" spans="20:24" x14ac:dyDescent="0.2">
      <c r="T379" s="45"/>
      <c r="U379" s="45"/>
      <c r="V379" s="45"/>
      <c r="W379" s="45"/>
      <c r="X379" s="45"/>
    </row>
    <row r="380" spans="20:24" x14ac:dyDescent="0.2">
      <c r="T380" s="45"/>
      <c r="U380" s="45"/>
      <c r="V380" s="45"/>
      <c r="W380" s="45"/>
      <c r="X380" s="45"/>
    </row>
    <row r="381" spans="20:24" x14ac:dyDescent="0.2">
      <c r="T381" s="45"/>
      <c r="U381" s="45"/>
      <c r="V381" s="45"/>
      <c r="W381" s="45"/>
      <c r="X381" s="45"/>
    </row>
    <row r="382" spans="20:24" x14ac:dyDescent="0.2">
      <c r="T382" s="45"/>
      <c r="U382" s="45"/>
      <c r="V382" s="45"/>
      <c r="W382" s="45"/>
      <c r="X382" s="45"/>
    </row>
    <row r="383" spans="20:24" x14ac:dyDescent="0.2">
      <c r="T383" s="45"/>
      <c r="U383" s="45"/>
      <c r="V383" s="45"/>
      <c r="W383" s="45"/>
      <c r="X383" s="45"/>
    </row>
    <row r="384" spans="20:24" x14ac:dyDescent="0.2">
      <c r="T384" s="45"/>
      <c r="U384" s="45"/>
      <c r="V384" s="45"/>
      <c r="W384" s="45"/>
      <c r="X384" s="45"/>
    </row>
    <row r="385" spans="20:24" x14ac:dyDescent="0.2">
      <c r="T385" s="45"/>
      <c r="U385" s="45"/>
      <c r="V385" s="45"/>
      <c r="W385" s="45"/>
      <c r="X385" s="45"/>
    </row>
    <row r="386" spans="20:24" x14ac:dyDescent="0.2">
      <c r="T386" s="45"/>
      <c r="U386" s="45"/>
      <c r="V386" s="45"/>
      <c r="W386" s="45"/>
      <c r="X386" s="45"/>
    </row>
    <row r="387" spans="20:24" x14ac:dyDescent="0.2">
      <c r="T387" s="45"/>
      <c r="U387" s="45"/>
      <c r="V387" s="45"/>
      <c r="W387" s="45"/>
      <c r="X387" s="45"/>
    </row>
    <row r="388" spans="20:24" x14ac:dyDescent="0.2">
      <c r="T388" s="45"/>
      <c r="U388" s="45"/>
      <c r="V388" s="45"/>
      <c r="W388" s="45"/>
      <c r="X388" s="45"/>
    </row>
    <row r="389" spans="20:24" x14ac:dyDescent="0.2">
      <c r="T389" s="45"/>
      <c r="U389" s="45"/>
      <c r="V389" s="45"/>
      <c r="W389" s="45"/>
      <c r="X389" s="45"/>
    </row>
    <row r="390" spans="20:24" x14ac:dyDescent="0.2">
      <c r="T390" s="45"/>
      <c r="U390" s="45"/>
      <c r="V390" s="45"/>
      <c r="W390" s="45"/>
      <c r="X390" s="45"/>
    </row>
    <row r="391" spans="20:24" x14ac:dyDescent="0.2">
      <c r="T391" s="45"/>
      <c r="U391" s="45"/>
      <c r="V391" s="45"/>
      <c r="W391" s="45"/>
      <c r="X391" s="45"/>
    </row>
    <row r="392" spans="20:24" x14ac:dyDescent="0.2">
      <c r="T392" s="45"/>
      <c r="U392" s="45"/>
      <c r="V392" s="45"/>
      <c r="W392" s="45"/>
      <c r="X392" s="45"/>
    </row>
    <row r="393" spans="20:24" x14ac:dyDescent="0.2">
      <c r="T393" s="45"/>
      <c r="U393" s="45"/>
      <c r="V393" s="45"/>
      <c r="W393" s="45"/>
      <c r="X393" s="45"/>
    </row>
    <row r="394" spans="20:24" x14ac:dyDescent="0.2">
      <c r="T394" s="45"/>
      <c r="U394" s="45"/>
      <c r="V394" s="45"/>
      <c r="W394" s="45"/>
      <c r="X394" s="45"/>
    </row>
    <row r="395" spans="20:24" x14ac:dyDescent="0.2">
      <c r="T395" s="45"/>
      <c r="U395" s="45"/>
      <c r="V395" s="45"/>
      <c r="W395" s="45"/>
      <c r="X395" s="45"/>
    </row>
    <row r="396" spans="20:24" x14ac:dyDescent="0.2">
      <c r="T396" s="45"/>
      <c r="U396" s="45"/>
      <c r="V396" s="45"/>
      <c r="W396" s="45"/>
      <c r="X396" s="45"/>
    </row>
    <row r="397" spans="20:24" x14ac:dyDescent="0.2">
      <c r="T397" s="45"/>
      <c r="U397" s="45"/>
      <c r="V397" s="45"/>
      <c r="W397" s="45"/>
      <c r="X397" s="45"/>
    </row>
    <row r="398" spans="20:24" x14ac:dyDescent="0.2">
      <c r="T398" s="45"/>
      <c r="U398" s="45"/>
      <c r="V398" s="45"/>
      <c r="W398" s="45"/>
      <c r="X398" s="45"/>
    </row>
    <row r="399" spans="20:24" x14ac:dyDescent="0.2">
      <c r="T399" s="45"/>
      <c r="U399" s="45"/>
      <c r="V399" s="45"/>
      <c r="W399" s="45"/>
      <c r="X399" s="45"/>
    </row>
    <row r="400" spans="20:24" x14ac:dyDescent="0.2">
      <c r="T400" s="45"/>
      <c r="U400" s="45"/>
      <c r="V400" s="45"/>
      <c r="W400" s="45"/>
      <c r="X400" s="45"/>
    </row>
    <row r="401" spans="20:24" x14ac:dyDescent="0.2">
      <c r="T401" s="45"/>
      <c r="U401" s="45"/>
      <c r="V401" s="45"/>
      <c r="W401" s="45"/>
      <c r="X401" s="45"/>
    </row>
    <row r="402" spans="20:24" x14ac:dyDescent="0.2">
      <c r="T402" s="45"/>
      <c r="U402" s="45"/>
      <c r="V402" s="45"/>
      <c r="W402" s="45"/>
      <c r="X402" s="45"/>
    </row>
    <row r="403" spans="20:24" x14ac:dyDescent="0.2">
      <c r="T403" s="45"/>
      <c r="U403" s="45"/>
      <c r="V403" s="45"/>
      <c r="W403" s="45"/>
      <c r="X403" s="45"/>
    </row>
    <row r="404" spans="20:24" x14ac:dyDescent="0.2">
      <c r="T404" s="45"/>
      <c r="U404" s="45"/>
      <c r="V404" s="45"/>
      <c r="W404" s="45"/>
      <c r="X404" s="45"/>
    </row>
    <row r="405" spans="20:24" x14ac:dyDescent="0.2">
      <c r="T405" s="45"/>
      <c r="U405" s="45"/>
      <c r="V405" s="45"/>
      <c r="W405" s="45"/>
      <c r="X405" s="45"/>
    </row>
    <row r="406" spans="20:24" x14ac:dyDescent="0.2">
      <c r="T406" s="45"/>
      <c r="U406" s="45"/>
      <c r="V406" s="45"/>
      <c r="W406" s="45"/>
      <c r="X406" s="45"/>
    </row>
    <row r="407" spans="20:24" x14ac:dyDescent="0.2">
      <c r="T407" s="45"/>
      <c r="U407" s="45"/>
      <c r="V407" s="45"/>
      <c r="W407" s="45"/>
      <c r="X407" s="45"/>
    </row>
    <row r="408" spans="20:24" x14ac:dyDescent="0.2">
      <c r="T408" s="45"/>
      <c r="U408" s="45"/>
      <c r="V408" s="45"/>
      <c r="W408" s="45"/>
      <c r="X408" s="45"/>
    </row>
    <row r="409" spans="20:24" x14ac:dyDescent="0.2">
      <c r="T409" s="45"/>
      <c r="U409" s="45"/>
      <c r="V409" s="45"/>
      <c r="W409" s="45"/>
      <c r="X409" s="45"/>
    </row>
    <row r="410" spans="20:24" x14ac:dyDescent="0.2">
      <c r="T410" s="45"/>
      <c r="U410" s="45"/>
      <c r="V410" s="45"/>
      <c r="W410" s="45"/>
      <c r="X410" s="45"/>
    </row>
    <row r="411" spans="20:24" x14ac:dyDescent="0.2">
      <c r="T411" s="45"/>
      <c r="U411" s="45"/>
      <c r="V411" s="45"/>
      <c r="W411" s="45"/>
      <c r="X411" s="45"/>
    </row>
    <row r="412" spans="20:24" x14ac:dyDescent="0.2">
      <c r="T412" s="45"/>
      <c r="U412" s="45"/>
      <c r="V412" s="45"/>
      <c r="W412" s="45"/>
      <c r="X412" s="45"/>
    </row>
    <row r="413" spans="20:24" x14ac:dyDescent="0.2">
      <c r="T413" s="45"/>
      <c r="U413" s="45"/>
      <c r="V413" s="45"/>
      <c r="W413" s="45"/>
      <c r="X413" s="45"/>
    </row>
    <row r="414" spans="20:24" x14ac:dyDescent="0.2">
      <c r="T414" s="45"/>
      <c r="U414" s="45"/>
      <c r="V414" s="45"/>
      <c r="W414" s="45"/>
      <c r="X414" s="45"/>
    </row>
    <row r="415" spans="20:24" x14ac:dyDescent="0.2">
      <c r="T415" s="45"/>
      <c r="U415" s="45"/>
      <c r="V415" s="45"/>
      <c r="W415" s="45"/>
      <c r="X415" s="45"/>
    </row>
    <row r="416" spans="20:24" x14ac:dyDescent="0.2">
      <c r="T416" s="45"/>
      <c r="U416" s="45"/>
      <c r="V416" s="45"/>
      <c r="W416" s="45"/>
      <c r="X416" s="45"/>
    </row>
    <row r="417" spans="20:24" x14ac:dyDescent="0.2">
      <c r="T417" s="45"/>
      <c r="U417" s="45"/>
      <c r="V417" s="45"/>
      <c r="W417" s="45"/>
      <c r="X417" s="45"/>
    </row>
    <row r="418" spans="20:24" x14ac:dyDescent="0.2">
      <c r="T418" s="45"/>
      <c r="U418" s="45"/>
      <c r="V418" s="45"/>
      <c r="W418" s="45"/>
      <c r="X418" s="45"/>
    </row>
    <row r="419" spans="20:24" x14ac:dyDescent="0.2">
      <c r="T419" s="45"/>
      <c r="U419" s="45"/>
      <c r="V419" s="45"/>
      <c r="W419" s="45"/>
      <c r="X419" s="45"/>
    </row>
    <row r="420" spans="20:24" x14ac:dyDescent="0.2">
      <c r="T420" s="45"/>
      <c r="U420" s="45"/>
      <c r="V420" s="45"/>
      <c r="W420" s="45"/>
      <c r="X420" s="45"/>
    </row>
    <row r="421" spans="20:24" x14ac:dyDescent="0.2">
      <c r="T421" s="45"/>
      <c r="U421" s="45"/>
      <c r="V421" s="45"/>
      <c r="W421" s="45"/>
      <c r="X421" s="45"/>
    </row>
    <row r="422" spans="20:24" x14ac:dyDescent="0.2">
      <c r="T422" s="45"/>
      <c r="U422" s="45"/>
      <c r="V422" s="45"/>
      <c r="W422" s="45"/>
      <c r="X422" s="45"/>
    </row>
    <row r="423" spans="20:24" x14ac:dyDescent="0.2">
      <c r="T423" s="45"/>
      <c r="U423" s="45"/>
      <c r="V423" s="45"/>
      <c r="W423" s="45"/>
    </row>
    <row r="424" spans="20:24" x14ac:dyDescent="0.2">
      <c r="T424" s="45"/>
      <c r="U424" s="45"/>
      <c r="V424" s="45"/>
      <c r="W424" s="45"/>
    </row>
    <row r="425" spans="20:24" x14ac:dyDescent="0.2">
      <c r="T425" s="45"/>
      <c r="U425" s="45"/>
      <c r="V425" s="45"/>
      <c r="W425" s="45"/>
    </row>
    <row r="426" spans="20:24" x14ac:dyDescent="0.2">
      <c r="T426" s="45"/>
      <c r="U426" s="45"/>
      <c r="V426" s="45"/>
      <c r="W426" s="45"/>
    </row>
    <row r="427" spans="20:24" x14ac:dyDescent="0.2">
      <c r="T427" s="45"/>
      <c r="U427" s="45"/>
      <c r="V427" s="45"/>
      <c r="W427" s="45"/>
    </row>
    <row r="428" spans="20:24" x14ac:dyDescent="0.2">
      <c r="T428" s="45"/>
      <c r="U428" s="45"/>
      <c r="V428" s="45"/>
      <c r="W428" s="45"/>
    </row>
    <row r="429" spans="20:24" x14ac:dyDescent="0.2">
      <c r="T429" s="45"/>
      <c r="U429" s="45"/>
      <c r="V429" s="45"/>
      <c r="W429" s="45"/>
    </row>
    <row r="430" spans="20:24" x14ac:dyDescent="0.2">
      <c r="T430" s="45"/>
      <c r="U430" s="45"/>
      <c r="V430" s="45"/>
      <c r="W430" s="45"/>
    </row>
    <row r="431" spans="20:24" x14ac:dyDescent="0.2">
      <c r="T431" s="45"/>
      <c r="U431" s="45"/>
      <c r="V431" s="45"/>
      <c r="W431" s="45"/>
    </row>
    <row r="432" spans="20:24" x14ac:dyDescent="0.2">
      <c r="T432" s="45"/>
      <c r="U432" s="45"/>
      <c r="V432" s="45"/>
      <c r="W432" s="45"/>
    </row>
    <row r="433" spans="20:23" x14ac:dyDescent="0.2">
      <c r="T433" s="45"/>
      <c r="U433" s="45"/>
      <c r="V433" s="45"/>
      <c r="W433" s="45"/>
    </row>
    <row r="434" spans="20:23" x14ac:dyDescent="0.2">
      <c r="T434" s="45"/>
      <c r="U434" s="45"/>
      <c r="V434" s="45"/>
      <c r="W434" s="45"/>
    </row>
    <row r="435" spans="20:23" x14ac:dyDescent="0.2">
      <c r="T435" s="45"/>
      <c r="U435" s="45"/>
      <c r="V435" s="45"/>
      <c r="W435" s="45"/>
    </row>
    <row r="436" spans="20:23" x14ac:dyDescent="0.2">
      <c r="T436" s="45"/>
      <c r="U436" s="45"/>
      <c r="V436" s="45"/>
      <c r="W436" s="45"/>
    </row>
    <row r="437" spans="20:23" x14ac:dyDescent="0.2">
      <c r="T437" s="45"/>
      <c r="U437" s="45"/>
      <c r="V437" s="45"/>
      <c r="W437" s="45"/>
    </row>
    <row r="438" spans="20:23" x14ac:dyDescent="0.2">
      <c r="T438" s="45"/>
      <c r="U438" s="45"/>
      <c r="V438" s="45"/>
      <c r="W438" s="45"/>
    </row>
    <row r="439" spans="20:23" x14ac:dyDescent="0.2">
      <c r="T439" s="45"/>
      <c r="U439" s="45"/>
      <c r="V439" s="45"/>
      <c r="W439" s="45"/>
    </row>
    <row r="440" spans="20:23" x14ac:dyDescent="0.2">
      <c r="T440" s="45"/>
      <c r="U440" s="45"/>
      <c r="V440" s="45"/>
      <c r="W440" s="45"/>
    </row>
    <row r="441" spans="20:23" x14ac:dyDescent="0.2">
      <c r="T441" s="45"/>
      <c r="U441" s="45"/>
      <c r="V441" s="45"/>
      <c r="W441" s="45"/>
    </row>
    <row r="442" spans="20:23" x14ac:dyDescent="0.2">
      <c r="T442" s="45"/>
      <c r="U442" s="45"/>
      <c r="V442" s="45"/>
      <c r="W442" s="45"/>
    </row>
    <row r="443" spans="20:23" x14ac:dyDescent="0.2">
      <c r="T443" s="45"/>
      <c r="U443" s="45"/>
      <c r="V443" s="45"/>
      <c r="W443" s="45"/>
    </row>
    <row r="444" spans="20:23" x14ac:dyDescent="0.2">
      <c r="T444" s="45"/>
      <c r="U444" s="45"/>
      <c r="V444" s="45"/>
      <c r="W444" s="45"/>
    </row>
    <row r="445" spans="20:23" x14ac:dyDescent="0.2">
      <c r="T445" s="45"/>
      <c r="U445" s="45"/>
      <c r="V445" s="45"/>
      <c r="W445" s="45"/>
    </row>
    <row r="446" spans="20:23" x14ac:dyDescent="0.2">
      <c r="T446" s="45"/>
      <c r="U446" s="45"/>
      <c r="V446" s="45"/>
      <c r="W446" s="45"/>
    </row>
    <row r="447" spans="20:23" x14ac:dyDescent="0.2">
      <c r="T447" s="45"/>
      <c r="U447" s="45"/>
      <c r="V447" s="45"/>
      <c r="W447" s="45"/>
    </row>
    <row r="448" spans="20:23" x14ac:dyDescent="0.2">
      <c r="T448" s="45"/>
      <c r="U448" s="45"/>
      <c r="V448" s="45"/>
      <c r="W448" s="45"/>
    </row>
    <row r="449" spans="20:23" x14ac:dyDescent="0.2">
      <c r="T449" s="45"/>
      <c r="U449" s="45"/>
      <c r="V449" s="45"/>
      <c r="W449" s="45"/>
    </row>
    <row r="450" spans="20:23" x14ac:dyDescent="0.2">
      <c r="T450" s="45"/>
      <c r="U450" s="45"/>
      <c r="V450" s="45"/>
      <c r="W450" s="45"/>
    </row>
    <row r="451" spans="20:23" x14ac:dyDescent="0.2">
      <c r="T451" s="45"/>
      <c r="U451" s="45"/>
      <c r="V451" s="45"/>
      <c r="W451" s="45"/>
    </row>
    <row r="452" spans="20:23" x14ac:dyDescent="0.2">
      <c r="T452" s="45"/>
      <c r="U452" s="45"/>
      <c r="V452" s="45"/>
      <c r="W452" s="45"/>
    </row>
    <row r="453" spans="20:23" x14ac:dyDescent="0.2">
      <c r="T453" s="45"/>
      <c r="U453" s="45"/>
      <c r="V453" s="45"/>
      <c r="W453" s="45"/>
    </row>
    <row r="454" spans="20:23" x14ac:dyDescent="0.2">
      <c r="T454" s="45"/>
      <c r="U454" s="45"/>
      <c r="V454" s="45"/>
      <c r="W454" s="45"/>
    </row>
    <row r="455" spans="20:23" x14ac:dyDescent="0.2">
      <c r="T455" s="45"/>
      <c r="U455" s="45"/>
      <c r="V455" s="45"/>
      <c r="W455" s="45"/>
    </row>
    <row r="456" spans="20:23" x14ac:dyDescent="0.2">
      <c r="T456" s="45"/>
      <c r="U456" s="45"/>
      <c r="V456" s="45"/>
      <c r="W456" s="45"/>
    </row>
    <row r="457" spans="20:23" x14ac:dyDescent="0.2">
      <c r="T457" s="45"/>
      <c r="U457" s="45"/>
      <c r="V457" s="45"/>
      <c r="W457" s="45"/>
    </row>
    <row r="458" spans="20:23" x14ac:dyDescent="0.2">
      <c r="T458" s="45"/>
      <c r="U458" s="45"/>
      <c r="V458" s="45"/>
      <c r="W458" s="45"/>
    </row>
    <row r="459" spans="20:23" x14ac:dyDescent="0.2">
      <c r="T459" s="45"/>
      <c r="U459" s="45"/>
      <c r="V459" s="45"/>
      <c r="W459" s="45"/>
    </row>
    <row r="460" spans="20:23" x14ac:dyDescent="0.2">
      <c r="T460" s="45"/>
      <c r="U460" s="45"/>
      <c r="V460" s="45"/>
      <c r="W460" s="45"/>
    </row>
    <row r="461" spans="20:23" x14ac:dyDescent="0.2">
      <c r="T461" s="45"/>
      <c r="U461" s="45"/>
      <c r="V461" s="45"/>
      <c r="W461" s="45"/>
    </row>
    <row r="462" spans="20:23" x14ac:dyDescent="0.2">
      <c r="T462" s="45"/>
      <c r="U462" s="45"/>
      <c r="V462" s="45"/>
      <c r="W462" s="45"/>
    </row>
    <row r="463" spans="20:23" x14ac:dyDescent="0.2">
      <c r="T463" s="45"/>
      <c r="U463" s="45"/>
      <c r="V463" s="45"/>
      <c r="W463" s="45"/>
    </row>
    <row r="464" spans="20:23" x14ac:dyDescent="0.2">
      <c r="T464" s="45"/>
      <c r="U464" s="45"/>
      <c r="V464" s="45"/>
      <c r="W464" s="45"/>
    </row>
    <row r="465" spans="20:23" x14ac:dyDescent="0.2">
      <c r="T465" s="45"/>
      <c r="U465" s="45"/>
      <c r="V465" s="45"/>
      <c r="W465" s="45"/>
    </row>
    <row r="466" spans="20:23" x14ac:dyDescent="0.2">
      <c r="T466" s="45"/>
      <c r="U466" s="45"/>
      <c r="V466" s="45"/>
      <c r="W466" s="45"/>
    </row>
    <row r="467" spans="20:23" x14ac:dyDescent="0.2">
      <c r="T467" s="45"/>
      <c r="U467" s="45"/>
      <c r="V467" s="45"/>
      <c r="W467" s="45"/>
    </row>
    <row r="468" spans="20:23" x14ac:dyDescent="0.2">
      <c r="T468" s="45"/>
      <c r="U468" s="45"/>
      <c r="V468" s="45"/>
      <c r="W468" s="45"/>
    </row>
    <row r="469" spans="20:23" x14ac:dyDescent="0.2">
      <c r="T469" s="45"/>
      <c r="U469" s="45"/>
      <c r="V469" s="45"/>
      <c r="W469" s="45"/>
    </row>
    <row r="470" spans="20:23" x14ac:dyDescent="0.2">
      <c r="T470" s="45"/>
      <c r="U470" s="45"/>
      <c r="V470" s="45"/>
      <c r="W470" s="45"/>
    </row>
    <row r="471" spans="20:23" x14ac:dyDescent="0.2">
      <c r="T471" s="45"/>
      <c r="U471" s="45"/>
      <c r="V471" s="45"/>
      <c r="W471" s="45"/>
    </row>
    <row r="472" spans="20:23" x14ac:dyDescent="0.2">
      <c r="T472" s="45"/>
      <c r="U472" s="45"/>
      <c r="V472" s="45"/>
      <c r="W472" s="45"/>
    </row>
    <row r="473" spans="20:23" x14ac:dyDescent="0.2">
      <c r="T473" s="45"/>
      <c r="U473" s="45"/>
      <c r="V473" s="45"/>
      <c r="W473" s="45"/>
    </row>
    <row r="474" spans="20:23" x14ac:dyDescent="0.2">
      <c r="T474" s="45"/>
      <c r="U474" s="45"/>
      <c r="V474" s="45"/>
      <c r="W474" s="45"/>
    </row>
    <row r="475" spans="20:23" x14ac:dyDescent="0.2">
      <c r="T475" s="45"/>
      <c r="U475" s="45"/>
      <c r="V475" s="45"/>
      <c r="W475" s="45"/>
    </row>
    <row r="476" spans="20:23" x14ac:dyDescent="0.2">
      <c r="T476" s="45"/>
      <c r="U476" s="45"/>
      <c r="V476" s="45"/>
      <c r="W476" s="45"/>
    </row>
    <row r="477" spans="20:23" x14ac:dyDescent="0.2">
      <c r="T477" s="45"/>
      <c r="U477" s="45"/>
      <c r="V477" s="45"/>
      <c r="W477" s="45"/>
    </row>
    <row r="478" spans="20:23" x14ac:dyDescent="0.2">
      <c r="T478" s="45"/>
      <c r="U478" s="45"/>
      <c r="V478" s="45"/>
      <c r="W478" s="45"/>
    </row>
    <row r="479" spans="20:23" x14ac:dyDescent="0.2">
      <c r="T479" s="45"/>
      <c r="U479" s="45"/>
      <c r="V479" s="45"/>
      <c r="W479" s="45"/>
    </row>
    <row r="480" spans="20:23" x14ac:dyDescent="0.2">
      <c r="T480" s="45"/>
      <c r="U480" s="45"/>
      <c r="V480" s="45"/>
      <c r="W480" s="45"/>
    </row>
    <row r="481" spans="20:23" x14ac:dyDescent="0.2">
      <c r="T481" s="45"/>
      <c r="U481" s="45"/>
      <c r="V481" s="45"/>
      <c r="W481" s="45"/>
    </row>
    <row r="482" spans="20:23" x14ac:dyDescent="0.2">
      <c r="T482" s="45"/>
      <c r="U482" s="45"/>
      <c r="V482" s="45"/>
      <c r="W482" s="45"/>
    </row>
    <row r="483" spans="20:23" x14ac:dyDescent="0.2">
      <c r="T483" s="45"/>
      <c r="U483" s="45"/>
      <c r="V483" s="45"/>
      <c r="W483" s="45"/>
    </row>
    <row r="484" spans="20:23" x14ac:dyDescent="0.2">
      <c r="T484" s="45"/>
      <c r="U484" s="45"/>
      <c r="V484" s="45"/>
      <c r="W484" s="45"/>
    </row>
    <row r="485" spans="20:23" x14ac:dyDescent="0.2">
      <c r="T485" s="45"/>
      <c r="U485" s="45"/>
      <c r="V485" s="45"/>
      <c r="W485" s="45"/>
    </row>
    <row r="486" spans="20:23" x14ac:dyDescent="0.2">
      <c r="T486" s="45"/>
      <c r="U486" s="45"/>
      <c r="V486" s="45"/>
      <c r="W486" s="45"/>
    </row>
    <row r="487" spans="20:23" x14ac:dyDescent="0.2">
      <c r="T487" s="45"/>
      <c r="U487" s="45"/>
      <c r="V487" s="45"/>
      <c r="W487" s="45"/>
    </row>
    <row r="488" spans="20:23" x14ac:dyDescent="0.2">
      <c r="T488" s="45"/>
      <c r="U488" s="45"/>
      <c r="V488" s="45"/>
      <c r="W488" s="45"/>
    </row>
    <row r="489" spans="20:23" x14ac:dyDescent="0.2">
      <c r="T489" s="45"/>
      <c r="U489" s="45"/>
      <c r="V489" s="45"/>
      <c r="W489" s="45"/>
    </row>
    <row r="490" spans="20:23" x14ac:dyDescent="0.2">
      <c r="T490" s="45"/>
      <c r="U490" s="45"/>
      <c r="V490" s="45"/>
      <c r="W490" s="45"/>
    </row>
    <row r="491" spans="20:23" x14ac:dyDescent="0.2">
      <c r="T491" s="45"/>
      <c r="U491" s="45"/>
      <c r="V491" s="45"/>
      <c r="W491" s="45"/>
    </row>
    <row r="492" spans="20:23" x14ac:dyDescent="0.2">
      <c r="T492" s="45"/>
      <c r="U492" s="45"/>
      <c r="V492" s="45"/>
      <c r="W492" s="45"/>
    </row>
    <row r="493" spans="20:23" x14ac:dyDescent="0.2">
      <c r="T493" s="45"/>
      <c r="U493" s="45"/>
      <c r="V493" s="45"/>
      <c r="W493" s="45"/>
    </row>
    <row r="494" spans="20:23" x14ac:dyDescent="0.2">
      <c r="T494" s="45"/>
      <c r="U494" s="45"/>
      <c r="V494" s="45"/>
      <c r="W494" s="45"/>
    </row>
    <row r="495" spans="20:23" x14ac:dyDescent="0.2">
      <c r="T495" s="45"/>
      <c r="U495" s="45"/>
      <c r="V495" s="45"/>
      <c r="W495" s="45"/>
    </row>
    <row r="496" spans="20:23" x14ac:dyDescent="0.2">
      <c r="T496" s="45"/>
      <c r="U496" s="45"/>
      <c r="V496" s="45"/>
      <c r="W496" s="45"/>
    </row>
    <row r="497" spans="20:23" x14ac:dyDescent="0.2">
      <c r="T497" s="45"/>
      <c r="U497" s="45"/>
      <c r="V497" s="45"/>
      <c r="W497" s="45"/>
    </row>
    <row r="498" spans="20:23" x14ac:dyDescent="0.2">
      <c r="T498" s="45"/>
      <c r="U498" s="45"/>
      <c r="V498" s="45"/>
      <c r="W498" s="45"/>
    </row>
    <row r="499" spans="20:23" x14ac:dyDescent="0.2">
      <c r="T499" s="45"/>
      <c r="U499" s="45"/>
      <c r="V499" s="45"/>
      <c r="W499" s="45"/>
    </row>
    <row r="500" spans="20:23" x14ac:dyDescent="0.2">
      <c r="T500" s="45"/>
      <c r="U500" s="45"/>
      <c r="V500" s="45"/>
      <c r="W500" s="45"/>
    </row>
    <row r="501" spans="20:23" x14ac:dyDescent="0.2">
      <c r="T501" s="45"/>
      <c r="U501" s="45"/>
      <c r="V501" s="45"/>
      <c r="W501" s="45"/>
    </row>
    <row r="502" spans="20:23" x14ac:dyDescent="0.2">
      <c r="T502" s="45"/>
      <c r="U502" s="45"/>
      <c r="V502" s="45"/>
      <c r="W502" s="45"/>
    </row>
    <row r="503" spans="20:23" x14ac:dyDescent="0.2">
      <c r="T503" s="45"/>
      <c r="U503" s="45"/>
      <c r="V503" s="45"/>
      <c r="W503" s="45"/>
    </row>
    <row r="504" spans="20:23" x14ac:dyDescent="0.2">
      <c r="T504" s="45"/>
      <c r="U504" s="45"/>
      <c r="V504" s="45"/>
      <c r="W504" s="45"/>
    </row>
    <row r="505" spans="20:23" x14ac:dyDescent="0.2">
      <c r="T505" s="45"/>
      <c r="U505" s="45"/>
      <c r="V505" s="45"/>
      <c r="W505" s="45"/>
    </row>
    <row r="506" spans="20:23" x14ac:dyDescent="0.2">
      <c r="T506" s="45"/>
      <c r="U506" s="45"/>
      <c r="V506" s="45"/>
      <c r="W506" s="45"/>
    </row>
    <row r="507" spans="20:23" x14ac:dyDescent="0.2">
      <c r="T507" s="45"/>
      <c r="U507" s="45"/>
      <c r="V507" s="45"/>
      <c r="W507" s="45"/>
    </row>
    <row r="508" spans="20:23" x14ac:dyDescent="0.2">
      <c r="T508" s="45"/>
      <c r="U508" s="45"/>
      <c r="V508" s="45"/>
      <c r="W508" s="45"/>
    </row>
    <row r="509" spans="20:23" x14ac:dyDescent="0.2">
      <c r="T509" s="45"/>
      <c r="U509" s="45"/>
      <c r="V509" s="45"/>
      <c r="W509" s="45"/>
    </row>
    <row r="510" spans="20:23" x14ac:dyDescent="0.2">
      <c r="T510" s="45"/>
      <c r="U510" s="45"/>
      <c r="V510" s="45"/>
      <c r="W510" s="45"/>
    </row>
    <row r="511" spans="20:23" x14ac:dyDescent="0.2">
      <c r="T511" s="45"/>
      <c r="U511" s="45"/>
      <c r="V511" s="45"/>
      <c r="W511" s="45"/>
    </row>
    <row r="512" spans="20:23" x14ac:dyDescent="0.2">
      <c r="T512" s="45"/>
      <c r="U512" s="45"/>
      <c r="V512" s="45"/>
      <c r="W512" s="45"/>
    </row>
    <row r="513" spans="20:23" x14ac:dyDescent="0.2">
      <c r="T513" s="45"/>
      <c r="U513" s="45"/>
      <c r="V513" s="45"/>
      <c r="W513" s="45"/>
    </row>
    <row r="514" spans="20:23" x14ac:dyDescent="0.2">
      <c r="T514" s="45"/>
      <c r="U514" s="45"/>
      <c r="V514" s="45"/>
      <c r="W514" s="45"/>
    </row>
    <row r="515" spans="20:23" x14ac:dyDescent="0.2">
      <c r="T515" s="45"/>
      <c r="U515" s="45"/>
      <c r="V515" s="45"/>
      <c r="W515" s="45"/>
    </row>
    <row r="516" spans="20:23" x14ac:dyDescent="0.2">
      <c r="T516" s="45"/>
      <c r="U516" s="45"/>
      <c r="V516" s="45"/>
      <c r="W516" s="45"/>
    </row>
    <row r="517" spans="20:23" x14ac:dyDescent="0.2">
      <c r="T517" s="45"/>
      <c r="U517" s="45"/>
      <c r="V517" s="45"/>
      <c r="W517" s="45"/>
    </row>
    <row r="518" spans="20:23" x14ac:dyDescent="0.2">
      <c r="T518" s="45"/>
      <c r="U518" s="45"/>
      <c r="V518" s="45"/>
      <c r="W518" s="45"/>
    </row>
    <row r="519" spans="20:23" x14ac:dyDescent="0.2">
      <c r="T519" s="45"/>
      <c r="U519" s="45"/>
      <c r="V519" s="45"/>
      <c r="W519" s="45"/>
    </row>
    <row r="520" spans="20:23" x14ac:dyDescent="0.2">
      <c r="T520" s="45"/>
      <c r="U520" s="45"/>
      <c r="V520" s="45"/>
      <c r="W520" s="45"/>
    </row>
    <row r="521" spans="20:23" x14ac:dyDescent="0.2">
      <c r="T521" s="45"/>
      <c r="U521" s="45"/>
      <c r="V521" s="45"/>
      <c r="W521" s="45"/>
    </row>
    <row r="522" spans="20:23" x14ac:dyDescent="0.2">
      <c r="T522" s="45"/>
      <c r="U522" s="45"/>
      <c r="V522" s="45"/>
      <c r="W522" s="45"/>
    </row>
    <row r="523" spans="20:23" x14ac:dyDescent="0.2">
      <c r="T523" s="45"/>
      <c r="U523" s="45"/>
      <c r="V523" s="45"/>
      <c r="W523" s="45"/>
    </row>
    <row r="524" spans="20:23" x14ac:dyDescent="0.2">
      <c r="T524" s="45"/>
      <c r="U524" s="45"/>
      <c r="V524" s="45"/>
      <c r="W524" s="45"/>
    </row>
    <row r="525" spans="20:23" x14ac:dyDescent="0.2">
      <c r="T525" s="45"/>
      <c r="U525" s="45"/>
      <c r="V525" s="45"/>
      <c r="W525" s="45"/>
    </row>
    <row r="526" spans="20:23" x14ac:dyDescent="0.2">
      <c r="T526" s="45"/>
      <c r="U526" s="45"/>
      <c r="V526" s="45"/>
      <c r="W526" s="45"/>
    </row>
    <row r="527" spans="20:23" x14ac:dyDescent="0.2">
      <c r="T527" s="45"/>
      <c r="U527" s="45"/>
      <c r="V527" s="45"/>
      <c r="W527" s="45"/>
    </row>
    <row r="528" spans="20:23" x14ac:dyDescent="0.2">
      <c r="T528" s="45"/>
      <c r="U528" s="45"/>
      <c r="V528" s="45"/>
      <c r="W528" s="45"/>
    </row>
    <row r="529" spans="20:23" x14ac:dyDescent="0.2">
      <c r="T529" s="45"/>
      <c r="U529" s="45"/>
      <c r="V529" s="45"/>
      <c r="W529" s="45"/>
    </row>
    <row r="530" spans="20:23" x14ac:dyDescent="0.2">
      <c r="T530" s="45"/>
      <c r="U530" s="45"/>
      <c r="V530" s="45"/>
      <c r="W530" s="45"/>
    </row>
    <row r="531" spans="20:23" x14ac:dyDescent="0.2">
      <c r="T531" s="45"/>
      <c r="U531" s="45"/>
      <c r="V531" s="45"/>
      <c r="W531" s="45"/>
    </row>
    <row r="532" spans="20:23" x14ac:dyDescent="0.2">
      <c r="T532" s="45"/>
      <c r="U532" s="45"/>
      <c r="V532" s="45"/>
      <c r="W532" s="45"/>
    </row>
    <row r="533" spans="20:23" x14ac:dyDescent="0.2">
      <c r="T533" s="45"/>
      <c r="U533" s="45"/>
      <c r="V533" s="45"/>
      <c r="W533" s="45"/>
    </row>
    <row r="534" spans="20:23" x14ac:dyDescent="0.2">
      <c r="T534" s="45"/>
      <c r="U534" s="45"/>
      <c r="V534" s="45"/>
      <c r="W534" s="45"/>
    </row>
    <row r="535" spans="20:23" x14ac:dyDescent="0.2">
      <c r="T535" s="45"/>
      <c r="U535" s="45"/>
      <c r="V535" s="45"/>
      <c r="W535" s="45"/>
    </row>
    <row r="536" spans="20:23" x14ac:dyDescent="0.2">
      <c r="T536" s="45"/>
      <c r="U536" s="45"/>
      <c r="V536" s="45"/>
      <c r="W536" s="45"/>
    </row>
    <row r="537" spans="20:23" x14ac:dyDescent="0.2">
      <c r="T537" s="45"/>
      <c r="U537" s="45"/>
      <c r="V537" s="45"/>
      <c r="W537" s="45"/>
    </row>
    <row r="538" spans="20:23" x14ac:dyDescent="0.2">
      <c r="T538" s="45"/>
      <c r="U538" s="45"/>
      <c r="V538" s="45"/>
      <c r="W538" s="45"/>
    </row>
    <row r="539" spans="20:23" x14ac:dyDescent="0.2">
      <c r="T539" s="45"/>
      <c r="U539" s="45"/>
      <c r="V539" s="45"/>
      <c r="W539" s="45"/>
    </row>
    <row r="540" spans="20:23" x14ac:dyDescent="0.2">
      <c r="T540" s="45"/>
      <c r="U540" s="45"/>
      <c r="V540" s="45"/>
      <c r="W540" s="45"/>
    </row>
  </sheetData>
  <mergeCells count="1">
    <mergeCell ref="D1:P1"/>
  </mergeCells>
  <pageMargins left="0.25" right="0.25" top="1" bottom="1" header="0.5" footer="0.5"/>
  <pageSetup scale="40" fitToHeight="5" orientation="landscape" r:id="rId1"/>
  <headerFooter alignWithMargins="0"/>
  <rowBreaks count="4" manualBreakCount="4">
    <brk id="49" max="15" man="1"/>
    <brk id="109" max="15" man="1"/>
    <brk id="184" max="15" man="1"/>
    <brk id="260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1DCD5CB98674E9D9A7C1EE7C23EA6" ma:contentTypeVersion="13" ma:contentTypeDescription="Create a new document." ma:contentTypeScope="" ma:versionID="a520fb0a00d5e001be5101929d5e6b98">
  <xsd:schema xmlns:xsd="http://www.w3.org/2001/XMLSchema" xmlns:xs="http://www.w3.org/2001/XMLSchema" xmlns:p="http://schemas.microsoft.com/office/2006/metadata/properties" xmlns:ns2="7891b9ab-8853-4e23-af95-5cda4a1643fd" xmlns:ns3="8208050b-39dc-4b6b-9fb4-8fa759c492bf" targetNamespace="http://schemas.microsoft.com/office/2006/metadata/properties" ma:root="true" ma:fieldsID="cf0937612896c8f9470135c8d760e429" ns2:_="" ns3:_="">
    <xsd:import namespace="7891b9ab-8853-4e23-af95-5cda4a1643fd"/>
    <xsd:import namespace="8208050b-39dc-4b6b-9fb4-8fa759c49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1b9ab-8853-4e23-af95-5cda4a164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8050b-39dc-4b6b-9fb4-8fa759c492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91b9ab-8853-4e23-af95-5cda4a1643f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111144-7EBC-4254-BBF3-48AB3B9776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91b9ab-8853-4e23-af95-5cda4a1643fd"/>
    <ds:schemaRef ds:uri="8208050b-39dc-4b6b-9fb4-8fa759c49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663A8-BB26-4299-BE5F-8EA014F9B325}">
  <ds:schemaRefs>
    <ds:schemaRef ds:uri="http://schemas.microsoft.com/office/2006/metadata/properties"/>
    <ds:schemaRef ds:uri="http://schemas.microsoft.com/office/infopath/2007/PartnerControls"/>
    <ds:schemaRef ds:uri="7891b9ab-8853-4e23-af95-5cda4a1643fd"/>
  </ds:schemaRefs>
</ds:datastoreItem>
</file>

<file path=customXml/itemProps3.xml><?xml version="1.0" encoding="utf-8"?>
<ds:datastoreItem xmlns:ds="http://schemas.openxmlformats.org/officeDocument/2006/customXml" ds:itemID="{26A7D1CD-6585-4F8D-AE97-AB0CECA736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Exhibit 23</vt:lpstr>
      <vt:lpstr>'Exhibit 23'!Dollars</vt:lpstr>
      <vt:lpstr>'Exhibit 23'!DollarsNameA</vt:lpstr>
      <vt:lpstr>'Exhibit 23'!DollarsNameB</vt:lpstr>
      <vt:lpstr>'Exhibit 23'!DollarsNameC</vt:lpstr>
      <vt:lpstr>'Exhibit 23'!Month</vt:lpstr>
      <vt:lpstr>'Exhibit 23'!MWh</vt:lpstr>
      <vt:lpstr>'Exhibit 23'!MWhNameA</vt:lpstr>
      <vt:lpstr>'Exhibit 23'!MWhNameB</vt:lpstr>
      <vt:lpstr>'Exhibit 23'!MWhNameC</vt:lpstr>
      <vt:lpstr>'Exhibit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Zacharia, Isaiah (PacifiCorp)</dc:creator>
  <cp:lastModifiedBy>Gutierrez, Santiago (PacifiCorp)</cp:lastModifiedBy>
  <cp:lastPrinted>2024-05-30T01:48:56Z</cp:lastPrinted>
  <dcterms:created xsi:type="dcterms:W3CDTF">2024-05-08T20:14:14Z</dcterms:created>
  <dcterms:modified xsi:type="dcterms:W3CDTF">2024-05-30T01:53:54Z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0x01010064D1DCD5CB98674E9D9A7C1EE7C23EA6</vt:lpwstr>
  </property>
</Properties>
</file>